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Z:\BEELINE CAPITAL ADVISORS\BEELINE CAPITAL ADVISORS PVT LTD\SEBI\Track Record of Past Issue Handled\Beeline capital\33. KP Green Engineering Limited\FY 24-25\"/>
    </mc:Choice>
  </mc:AlternateContent>
  <xr:revisionPtr revIDLastSave="0" documentId="13_ncr:1_{98E3EE07-2755-4F70-9B5A-6AC0935D4C69}" xr6:coauthVersionLast="47" xr6:coauthVersionMax="47" xr10:uidLastSave="{00000000-0000-0000-0000-000000000000}"/>
  <bookViews>
    <workbookView xWindow="-120" yWindow="-120" windowWidth="24240" windowHeight="13140" xr2:uid="{00000000-000D-0000-FFFF-FFFF00000000}"/>
  </bookViews>
  <sheets>
    <sheet name="KP" sheetId="1" r:id="rId1"/>
    <sheet name="Sheet3" sheetId="3" state="hidden" r:id="rId2"/>
  </sheets>
  <calcPr calcId="191029"/>
</workbook>
</file>

<file path=xl/calcChain.xml><?xml version="1.0" encoding="utf-8"?>
<calcChain xmlns="http://schemas.openxmlformats.org/spreadsheetml/2006/main">
  <c r="F97" i="1" l="1"/>
  <c r="E97" i="1"/>
  <c r="F98" i="1"/>
  <c r="F92" i="1"/>
  <c r="E92" i="1"/>
  <c r="F87" i="1"/>
  <c r="F84" i="1"/>
  <c r="F93" i="1"/>
  <c r="F88" i="1"/>
  <c r="F83" i="1"/>
  <c r="F94" i="1" l="1"/>
  <c r="F89" i="1"/>
  <c r="E83" i="1"/>
  <c r="E87" i="1"/>
  <c r="E96" i="1"/>
  <c r="E98" i="1" s="1"/>
  <c r="E91" i="1"/>
  <c r="E86" i="1"/>
  <c r="E94" i="1"/>
  <c r="E89" i="1"/>
  <c r="E84" i="1"/>
  <c r="E88" i="1" l="1"/>
  <c r="E93" i="1"/>
  <c r="D98" i="1"/>
  <c r="D93" i="1"/>
  <c r="D88" i="1"/>
  <c r="D83" i="1"/>
</calcChain>
</file>

<file path=xl/sharedStrings.xml><?xml version="1.0" encoding="utf-8"?>
<sst xmlns="http://schemas.openxmlformats.org/spreadsheetml/2006/main" count="166" uniqueCount="108">
  <si>
    <t>A. For Equity Issues</t>
  </si>
  <si>
    <t>Sr. No.</t>
  </si>
  <si>
    <t>Name of the issue:</t>
  </si>
  <si>
    <t>Type of  issue</t>
  </si>
  <si>
    <t>Grade of issue alongwith name of the rating agency</t>
  </si>
  <si>
    <t>Subscription level (number of times)*</t>
  </si>
  <si>
    <t>(i) allotment in the issue</t>
  </si>
  <si>
    <t>Nil</t>
  </si>
  <si>
    <t>will be updated at the end of 3rd F.Y.</t>
  </si>
  <si>
    <t>(Rs. in lakhs)</t>
  </si>
  <si>
    <t>Parameters</t>
  </si>
  <si>
    <t>Income from operations</t>
  </si>
  <si>
    <t>Net Profit for the period</t>
  </si>
  <si>
    <t>Paid-up equity share capital</t>
  </si>
  <si>
    <t>Reserves excluding revaluation reserves</t>
  </si>
  <si>
    <t>Trading status in the scrip of the issuer (whether frequently traded (as defined under Regulation 2 (j) of SEBI (SAST) Regulations, 2011)  or infrequently traded/ delisted/ suspended by any stock exchange, etc.)</t>
  </si>
  <si>
    <t xml:space="preserve">(iii) at the end of 3rd FY </t>
  </si>
  <si>
    <t>(i) as disclosed in the offer document: Fund Requirements</t>
  </si>
  <si>
    <t>(ii) Actual utilization</t>
  </si>
  <si>
    <t>(iii) Reasons for deviation, if any:</t>
  </si>
  <si>
    <t xml:space="preserve">                </t>
  </si>
  <si>
    <t>Comments of monitoring agency</t>
  </si>
  <si>
    <t xml:space="preserve">Price- related data </t>
  </si>
  <si>
    <t>Issue price (Rs):</t>
  </si>
  <si>
    <t>Price parameters</t>
  </si>
  <si>
    <t>High (during the FY)</t>
  </si>
  <si>
    <t>Low (during the FY)</t>
  </si>
  <si>
    <t>*30th calendar day has been taken as listing date plus 29 calendar days.</t>
  </si>
  <si>
    <t>** 90th calendar day  has been taken as listing date plus 89 calendar days.</t>
  </si>
  <si>
    <t>Basis for Issue Price and Comparison with Peer Group &amp; Industry Average (Source of accounting ratios of peer group and industry average may be indicated; source of the accounting ratios may generally be the same, however in case of different sources, reasons for the same may be indicated)</t>
  </si>
  <si>
    <t>Accounting ratio</t>
  </si>
  <si>
    <t>Name of company</t>
  </si>
  <si>
    <t>EPS (Basic &amp; before Extraordinary Items )</t>
  </si>
  <si>
    <t>Peer Group:</t>
  </si>
  <si>
    <t>Industry Avg:</t>
  </si>
  <si>
    <t>P/E</t>
  </si>
  <si>
    <t>NAV per share based on balance sheet</t>
  </si>
  <si>
    <t>Any other material information</t>
  </si>
  <si>
    <t xml:space="preserve"> </t>
  </si>
  <si>
    <t xml:space="preserve">(iii) Reasons for delay in implementation, if any </t>
  </si>
  <si>
    <t>(i) as disclosed in the offer document^</t>
  </si>
  <si>
    <t>RONW (%)</t>
  </si>
  <si>
    <t>As per finalised Basis of Allotment minutes.</t>
  </si>
  <si>
    <t>Since the issue is being made in terms of Chapter IX of the SEBI (ICDR) Regulations, 2018 there is no requirement of appointing a IPO Grading agency.</t>
  </si>
  <si>
    <t>As disclosed in the offer document (See Clause (9) (K) of Schedule VI to SEBI (ICDR) Regulations, 2018)*</t>
  </si>
  <si>
    <t>Status of implementation of project/ commencement of commercial production (as submitted to stock exchanges under Regulation 32 of the SEBI (Listing Obligations &amp; Disclosure Requirements) , 2015</t>
  </si>
  <si>
    <t>Sectorial Index# (SME IPO)</t>
  </si>
  <si>
    <t>QIB holding (as a % of total outstanding capital) as disclosed to stock exchanges (See Regulation 31 of the SEBI (Listing Obligations &amp; Disclosure Requirements) , 2015</t>
  </si>
  <si>
    <t>Financials of the issuer (as per the annual financial results submitted to stock exchange in Regulation 33 of the SEBI (Listing Obligations &amp; Disclosure Requirements) , 2015</t>
  </si>
  <si>
    <t>Change, if any, in directors of issuer from the disclosures in the offer document (See Regulation 68 and Schedule III of the SEBI (Listing Obligations &amp; Disclosure Requirements) , 2015</t>
  </si>
  <si>
    <t>Closing price</t>
  </si>
  <si>
    <t>Status of utilization of issue proceeds (as submitted to stock exchanges under Regulation 32 of the SEBI (Listing Obligations &amp; Disclosure Requirements) , 2015 (Rs. In Lakhs)</t>
  </si>
  <si>
    <t xml:space="preserve">Closing price </t>
  </si>
  <si>
    <t>N.A</t>
  </si>
  <si>
    <t>1st FY (March 31, 2024)</t>
  </si>
  <si>
    <t>2nd FY                    (March 31, 2025)</t>
  </si>
  <si>
    <t>3rd FY (March 31, 2026)</t>
  </si>
  <si>
    <t xml:space="preserve">As at the end of 1st FY after the listing of the issue (31.03.2024) </t>
  </si>
  <si>
    <t>As at the end of 2nd FY after the listing of the issue (31.03.2025)</t>
  </si>
  <si>
    <t>As at the end of 3rd FY after the listing of the issue (31.03.2026)</t>
  </si>
  <si>
    <t>At the end of 1st FY 2023-24</t>
  </si>
  <si>
    <t>At the end of 2nd FY 2024-25</t>
  </si>
  <si>
    <t>Issue size (Rs. In lakhs)</t>
  </si>
  <si>
    <t xml:space="preserve">(iv) at the end of 3rd FY </t>
  </si>
  <si>
    <t>(ii) Actual implementation</t>
  </si>
  <si>
    <t>At the end of 3rd FY 2025-26</t>
  </si>
  <si>
    <t>KP Green Engineering Limited</t>
  </si>
  <si>
    <t>Issuer: KP Green Engineering Limited</t>
  </si>
  <si>
    <t>19.76 times</t>
  </si>
  <si>
    <t>1) Part Finance the capital expenditure towards setting up of a new manufacturing unit to expand its current production capabilities as well as expanding our current product portfolio. Rs. 15,614.47 lakhs
2) General Corporate Purpose of Rs. 18,15.08 Lakhs.</t>
  </si>
  <si>
    <t>₹ 18,950.40 Lakhs</t>
  </si>
  <si>
    <t>Rs. 144/-</t>
  </si>
  <si>
    <t>At close of listing day (March 22, 2024)</t>
  </si>
  <si>
    <t>Initial Public Offering (IPO) on SME Platform of BSE Limited (“BSE SME”).</t>
  </si>
  <si>
    <t>Index (of the Designated Stock Exchange): BSE</t>
  </si>
  <si>
    <t xml:space="preserve">Source: BSE </t>
  </si>
  <si>
    <t>Source: BSE (Based on Free Float equity shares)</t>
  </si>
  <si>
    <t>Market Price (BSE)</t>
  </si>
  <si>
    <t>Source: BSE</t>
  </si>
  <si>
    <t>Note: 1. Where the 30th day / 90th day / March 31 of a particular year falls on a BSE trading holiday, the immediately previous trading day has been considered.</t>
  </si>
  <si>
    <t># BSE doen't have any sectorial index, hence data for BSE SME Index Data has been provided here.</t>
  </si>
  <si>
    <t>2. Where the 30th day / 90th day / March 31 of a particular year falls on the day when there is no trade in equity share of the Company , preceding trading day has been considered and accordingly corresponding data of BSE Sensex and SME IPO is mentioned in the table above. in case there is no trading on previous trading day then day when trading took place is considered.</t>
  </si>
  <si>
    <t>Skipper Ltd</t>
  </si>
  <si>
    <t>Salasar Techno Engineering Ltd</t>
  </si>
  <si>
    <t>frequently traded (46.22%)</t>
  </si>
  <si>
    <t>NA</t>
  </si>
  <si>
    <t>No Comments</t>
  </si>
  <si>
    <t>NIL</t>
  </si>
  <si>
    <t>Since the company's share were listed on March 22, 2024 we are considering March 31, 2024 as the 1st Financial Year.</t>
  </si>
  <si>
    <t>Note: Since the company's share were listed on March 22, 2024, we are considering March 31, 2024 as the 1st Financial Year.</t>
  </si>
  <si>
    <t>At close of 30th calendar day from listing day* (April 20, 2024)</t>
  </si>
  <si>
    <t>N.A.</t>
  </si>
  <si>
    <t>At close of 90th calendar day from listing day (June 19, 2024)</t>
  </si>
  <si>
    <t xml:space="preserve">Note : Industry average has been calculated by taking the average of peer group companies. In the present case, Two peer group company is taken into consideration therefore the ratio of industry average are considered as the average of said 2 companies. </t>
  </si>
  <si>
    <t>*Total Number of  Shares applied in valid application after technical rejections in each category are only considered.</t>
  </si>
  <si>
    <t>Fund Requirement:- 
1) Part Finance the capital expenditure towards setting up of a new manufacturing unit to expand its current production capabilities as well as expanding our current product portfolio. Rs. 15,614.47 lakhs
.</t>
  </si>
  <si>
    <t>Appointment of Mr. Satya Gopal w.e.f. March 10. 2025</t>
  </si>
  <si>
    <t>frequently traded (128.57%)</t>
  </si>
  <si>
    <t>*Source:  Prospectus dated March 19, 2024 and based on restated summary statement FY 2022-23 and for peer group data from Annual Report of FY 2022-23 and prospectus is taken.                                                                                                                                                                                                                                                                                                                                     #Source: consequently data of the Salasar Techno Engineering Limited will be updated after publishing of FY 2024-25</t>
  </si>
  <si>
    <t>(ii) at the end of 1st FY (March 31, 2024)</t>
  </si>
  <si>
    <t>(iii) at the end of 2nd FY  (March 31, 2025)</t>
  </si>
  <si>
    <t>(i) at the end of 1st FY (March 31, 2024)</t>
  </si>
  <si>
    <t>(ii) at the end of 2nd FY (March 31, 2025)</t>
  </si>
  <si>
    <t>(i) at the end of 1st F.Y. (March 31, 2024)</t>
  </si>
  <si>
    <t xml:space="preserve">Utilised in FY 2024-25 :
1) Part Finance the capital expenditure towards setting up of a new manufacturing unit to expand its current production capabilities as well as expanding our current product portfolio. Rs. 15,584.40 lakhs
</t>
  </si>
  <si>
    <t xml:space="preserve">^ Estimated utilization in FY 2023-24. $ As per Statement of Deviation or Variation under Regulation 32 of the SEBI ( Listing Obligation and Disclosures Requirements) Regulations 2015 for the half year ended on March 31, 2025 dated: 14-05-2025 and details provided by the Company                                                                                                                                            
</t>
  </si>
  <si>
    <t>1) Part Finance the capital expenditure towards setting up of a new manufacturing unit to expand its current production capabilities as well as expanding our current product portfolio. Rs. 15,584.40 lakhs
2) General Corporate Purpose of Rs. 18,15.08 Lakhs.</t>
  </si>
  <si>
    <t>Source: As per statement of deviation or variation under Regulation 32 of SEBI
(Listing Obligations and Disclosure Requirements) Regulation, 2015 for the Half Year ended March 31,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</si>
</sst>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u/>
      <sz val="10"/>
      <name val="Times New Roman"/>
      <family val="1"/>
    </font>
    <font>
      <sz val="10"/>
      <color theme="1"/>
      <name val="Times New Roman"/>
      <family val="1"/>
    </font>
    <font>
      <b/>
      <sz val="10"/>
      <color theme="1"/>
      <name val="Times New Roman"/>
      <family val="1"/>
    </font>
    <font>
      <b/>
      <sz val="10"/>
      <name val="Times New Roman"/>
      <family val="1"/>
    </font>
    <font>
      <sz val="10"/>
      <name val="Times New Roman"/>
      <family val="1"/>
    </font>
    <font>
      <i/>
      <sz val="10"/>
      <name val="Times New Roman"/>
      <family val="1"/>
    </font>
    <font>
      <b/>
      <i/>
      <sz val="10"/>
      <name val="Times New Roman"/>
      <family val="1"/>
    </font>
    <font>
      <b/>
      <sz val="10"/>
      <color rgb="FFFF0000"/>
      <name val="Times New Roman"/>
      <family val="1"/>
    </font>
    <font>
      <b/>
      <sz val="10"/>
      <color theme="1" tint="4.9989318521683403E-2"/>
      <name val="Times New Roman"/>
      <family val="1"/>
    </font>
    <font>
      <i/>
      <sz val="10"/>
      <color theme="1"/>
      <name val="Times New Roman"/>
      <family val="1"/>
    </font>
    <font>
      <b/>
      <sz val="10"/>
      <color indexed="8"/>
      <name val="Times New Roman"/>
      <family val="1"/>
    </font>
    <font>
      <i/>
      <sz val="10"/>
      <color indexed="8"/>
      <name val="Times New Roman"/>
      <family val="1"/>
    </font>
    <font>
      <b/>
      <i/>
      <sz val="10"/>
      <color theme="1"/>
      <name val="Times New Roman"/>
      <family val="1"/>
    </font>
    <font>
      <sz val="11"/>
      <color theme="1"/>
      <name val="Times New Roman"/>
      <family val="1"/>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theme="0" tint="-0.249977111117893"/>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style="thin">
        <color theme="1"/>
      </left>
      <right style="thin">
        <color theme="1"/>
      </right>
      <top style="thin">
        <color theme="1"/>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theme="0" tint="-0.249977111117893"/>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diagonal/>
    </border>
    <border>
      <left/>
      <right/>
      <top style="thin">
        <color theme="1"/>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indexed="64"/>
      </left>
      <right/>
      <top/>
      <bottom/>
      <diagonal/>
    </border>
    <border>
      <left style="thin">
        <color indexed="64"/>
      </left>
      <right style="thin">
        <color indexed="64"/>
      </right>
      <top/>
      <bottom style="thin">
        <color theme="0" tint="-0.249977111117893"/>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2">
    <xf numFmtId="0" fontId="0" fillId="0" borderId="0"/>
    <xf numFmtId="9" fontId="15" fillId="0" borderId="0" applyFont="0" applyFill="0" applyBorder="0" applyAlignment="0" applyProtection="0"/>
  </cellStyleXfs>
  <cellXfs count="154">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4" fillId="0" borderId="1" xfId="0" applyFont="1" applyBorder="1" applyAlignment="1">
      <alignment vertical="center" wrapText="1"/>
    </xf>
    <xf numFmtId="0" fontId="5"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2" fillId="0" borderId="0" xfId="0" applyFont="1" applyAlignment="1">
      <alignment horizontal="center" vertical="center" wrapText="1"/>
    </xf>
    <xf numFmtId="0" fontId="4" fillId="0" borderId="13" xfId="0" applyFont="1" applyBorder="1" applyAlignment="1">
      <alignment horizontal="center" vertical="center" wrapText="1"/>
    </xf>
    <xf numFmtId="0" fontId="8" fillId="0" borderId="0" xfId="0" applyFont="1" applyAlignment="1">
      <alignment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15" xfId="0" applyFont="1" applyBorder="1" applyAlignment="1">
      <alignment horizontal="left" vertical="center" wrapText="1"/>
    </xf>
    <xf numFmtId="0" fontId="2" fillId="2" borderId="6" xfId="0" applyFont="1" applyFill="1" applyBorder="1" applyAlignment="1">
      <alignment vertical="center" wrapText="1"/>
    </xf>
    <xf numFmtId="0" fontId="2" fillId="0" borderId="6" xfId="0" applyFont="1" applyBorder="1" applyAlignment="1">
      <alignment vertical="center" wrapText="1"/>
    </xf>
    <xf numFmtId="14" fontId="2" fillId="0" borderId="0" xfId="0" applyNumberFormat="1" applyFont="1" applyAlignment="1">
      <alignment vertical="center" wrapText="1"/>
    </xf>
    <xf numFmtId="2" fontId="2" fillId="0" borderId="0" xfId="0" applyNumberFormat="1" applyFont="1" applyAlignment="1">
      <alignment horizontal="right" vertical="center" wrapText="1"/>
    </xf>
    <xf numFmtId="0" fontId="3" fillId="0" borderId="19" xfId="0" applyFont="1" applyBorder="1" applyAlignment="1">
      <alignment vertical="center" wrapText="1"/>
    </xf>
    <xf numFmtId="14" fontId="2" fillId="0" borderId="0" xfId="0" applyNumberFormat="1" applyFont="1" applyAlignment="1">
      <alignment vertical="center"/>
    </xf>
    <xf numFmtId="0" fontId="2" fillId="0" borderId="0" xfId="0" applyFont="1" applyAlignment="1">
      <alignment vertical="center"/>
    </xf>
    <xf numFmtId="0" fontId="4" fillId="0" borderId="21" xfId="0" applyFont="1" applyBorder="1" applyAlignment="1">
      <alignment horizontal="center" vertical="center" wrapText="1"/>
    </xf>
    <xf numFmtId="0" fontId="5" fillId="0" borderId="22" xfId="0" applyFont="1" applyBorder="1" applyAlignment="1">
      <alignment vertical="center" wrapText="1"/>
    </xf>
    <xf numFmtId="0" fontId="5" fillId="0" borderId="20" xfId="0" applyFont="1" applyBorder="1" applyAlignment="1">
      <alignment vertical="center" wrapText="1"/>
    </xf>
    <xf numFmtId="14" fontId="5" fillId="0" borderId="20" xfId="0" applyNumberFormat="1" applyFont="1" applyBorder="1" applyAlignment="1">
      <alignment vertical="center" wrapText="1"/>
    </xf>
    <xf numFmtId="0" fontId="5" fillId="0" borderId="1" xfId="0" applyFont="1" applyBorder="1" applyAlignment="1">
      <alignment horizontal="left" vertical="center" wrapText="1"/>
    </xf>
    <xf numFmtId="15" fontId="4" fillId="0" borderId="0" xfId="0" applyNumberFormat="1" applyFont="1" applyAlignment="1">
      <alignment vertical="center" wrapText="1"/>
    </xf>
    <xf numFmtId="15" fontId="4" fillId="0" borderId="0" xfId="0" applyNumberFormat="1" applyFont="1" applyAlignment="1">
      <alignment horizontal="left" vertical="center" wrapText="1"/>
    </xf>
    <xf numFmtId="0" fontId="3" fillId="2" borderId="0" xfId="0" applyFont="1" applyFill="1" applyAlignment="1">
      <alignment horizontal="center" vertical="center" wrapText="1"/>
    </xf>
    <xf numFmtId="0" fontId="4" fillId="2" borderId="3" xfId="0" applyFont="1" applyFill="1" applyBorder="1" applyAlignment="1">
      <alignment horizontal="left" vertical="center" wrapText="1"/>
    </xf>
    <xf numFmtId="0" fontId="2" fillId="2" borderId="0" xfId="0" applyFont="1" applyFill="1" applyAlignment="1">
      <alignment vertical="center" wrapText="1"/>
    </xf>
    <xf numFmtId="0" fontId="5" fillId="0" borderId="23" xfId="0" applyFont="1" applyBorder="1" applyAlignment="1">
      <alignment vertical="center" wrapText="1"/>
    </xf>
    <xf numFmtId="0" fontId="5" fillId="0" borderId="0" xfId="0" applyFont="1" applyAlignment="1">
      <alignment vertical="center" wrapText="1"/>
    </xf>
    <xf numFmtId="0" fontId="4" fillId="2" borderId="1" xfId="0" applyFont="1" applyFill="1" applyBorder="1" applyAlignment="1">
      <alignment vertical="center" wrapText="1"/>
    </xf>
    <xf numFmtId="0" fontId="3" fillId="0" borderId="1" xfId="0" applyFont="1" applyBorder="1" applyAlignment="1">
      <alignment vertical="center" wrapText="1"/>
    </xf>
    <xf numFmtId="0" fontId="2" fillId="0" borderId="5" xfId="0" applyFont="1" applyBorder="1" applyAlignment="1">
      <alignment vertical="center" wrapText="1"/>
    </xf>
    <xf numFmtId="0" fontId="3" fillId="0" borderId="12" xfId="0" applyFont="1" applyBorder="1" applyAlignment="1">
      <alignment horizontal="center" vertical="center" wrapText="1"/>
    </xf>
    <xf numFmtId="0" fontId="9" fillId="0" borderId="12" xfId="0" applyFont="1" applyBorder="1" applyAlignment="1">
      <alignment horizontal="center" vertical="center" wrapText="1"/>
    </xf>
    <xf numFmtId="0" fontId="4" fillId="0" borderId="27" xfId="0" applyFont="1" applyBorder="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4" fontId="5" fillId="2" borderId="3" xfId="0" applyNumberFormat="1" applyFont="1" applyFill="1" applyBorder="1" applyAlignment="1">
      <alignment horizontal="center" vertical="center" wrapText="1"/>
    </xf>
    <xf numFmtId="4" fontId="2" fillId="0" borderId="0" xfId="0" applyNumberFormat="1" applyFont="1" applyAlignment="1">
      <alignment vertical="center" wrapText="1"/>
    </xf>
    <xf numFmtId="4" fontId="2" fillId="0" borderId="0" xfId="0" applyNumberFormat="1" applyFont="1" applyAlignment="1">
      <alignment vertical="center"/>
    </xf>
    <xf numFmtId="2"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2" fontId="2" fillId="2" borderId="1" xfId="0" applyNumberFormat="1" applyFont="1" applyFill="1" applyBorder="1" applyAlignment="1">
      <alignment horizontal="center" vertical="center" wrapText="1"/>
    </xf>
    <xf numFmtId="10" fontId="2" fillId="2" borderId="1" xfId="0" applyNumberFormat="1" applyFont="1" applyFill="1" applyBorder="1" applyAlignment="1">
      <alignment horizontal="center" vertical="center"/>
    </xf>
    <xf numFmtId="0" fontId="2" fillId="0" borderId="1" xfId="0" applyFont="1" applyBorder="1" applyAlignment="1">
      <alignment vertical="center" wrapText="1"/>
    </xf>
    <xf numFmtId="10"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4" fontId="2" fillId="2" borderId="1" xfId="0" applyNumberFormat="1" applyFont="1" applyFill="1" applyBorder="1" applyAlignment="1">
      <alignment vertical="center" wrapText="1"/>
    </xf>
    <xf numFmtId="0" fontId="2" fillId="2" borderId="1" xfId="0" applyFont="1" applyFill="1" applyBorder="1" applyAlignment="1">
      <alignment horizontal="right" vertical="center" wrapText="1"/>
    </xf>
    <xf numFmtId="2" fontId="3" fillId="0" borderId="1" xfId="0" applyNumberFormat="1" applyFont="1" applyBorder="1" applyAlignment="1">
      <alignment horizontal="center" vertical="center" wrapText="1"/>
    </xf>
    <xf numFmtId="10" fontId="3" fillId="0" borderId="1" xfId="0" applyNumberFormat="1" applyFont="1" applyBorder="1" applyAlignment="1">
      <alignment horizontal="center" vertical="center" wrapText="1"/>
    </xf>
    <xf numFmtId="2" fontId="3" fillId="2" borderId="1" xfId="0" applyNumberFormat="1" applyFont="1" applyFill="1" applyBorder="1" applyAlignment="1">
      <alignment horizontal="center" vertical="center"/>
    </xf>
    <xf numFmtId="0" fontId="5" fillId="0" borderId="1" xfId="0" applyFont="1" applyBorder="1" applyAlignment="1">
      <alignment horizontal="right" vertical="center" wrapText="1"/>
    </xf>
    <xf numFmtId="0" fontId="2" fillId="0" borderId="1" xfId="0" applyFont="1" applyBorder="1" applyAlignment="1">
      <alignment horizontal="left" vertical="center" wrapText="1"/>
    </xf>
    <xf numFmtId="0" fontId="14" fillId="0" borderId="1" xfId="0" applyFont="1" applyBorder="1"/>
    <xf numFmtId="4" fontId="5" fillId="0" borderId="1" xfId="0" applyNumberFormat="1" applyFont="1" applyBorder="1" applyAlignment="1">
      <alignment vertical="center" wrapText="1"/>
    </xf>
    <xf numFmtId="2" fontId="2" fillId="0" borderId="1" xfId="0" applyNumberFormat="1" applyFont="1" applyBorder="1" applyAlignment="1">
      <alignment horizontal="center" vertical="center"/>
    </xf>
    <xf numFmtId="10" fontId="2" fillId="0" borderId="1" xfId="1" applyNumberFormat="1" applyFont="1" applyFill="1" applyBorder="1" applyAlignment="1">
      <alignment horizontal="center" vertical="center"/>
    </xf>
    <xf numFmtId="0" fontId="2" fillId="0" borderId="1" xfId="0" applyFont="1" applyBorder="1" applyAlignment="1">
      <alignment horizontal="center" vertical="center"/>
    </xf>
    <xf numFmtId="2" fontId="3" fillId="0" borderId="1" xfId="0" applyNumberFormat="1" applyFont="1" applyBorder="1" applyAlignment="1">
      <alignment horizontal="center" vertical="center"/>
    </xf>
    <xf numFmtId="10" fontId="3" fillId="0" borderId="1" xfId="1" applyNumberFormat="1" applyFont="1" applyFill="1" applyBorder="1" applyAlignment="1">
      <alignment horizontal="center" vertical="center"/>
    </xf>
    <xf numFmtId="10" fontId="2" fillId="2" borderId="1" xfId="1" applyNumberFormat="1" applyFont="1" applyFill="1" applyBorder="1" applyAlignment="1">
      <alignment horizontal="center" vertical="center"/>
    </xf>
    <xf numFmtId="0" fontId="13" fillId="0" borderId="8" xfId="0" applyFont="1" applyBorder="1" applyAlignment="1">
      <alignment horizontal="left" vertical="center" wrapText="1"/>
    </xf>
    <xf numFmtId="0" fontId="13" fillId="0" borderId="10" xfId="0" applyFont="1" applyBorder="1" applyAlignment="1">
      <alignment horizontal="left" vertical="center" wrapText="1"/>
    </xf>
    <xf numFmtId="0" fontId="13" fillId="0" borderId="6" xfId="0" applyFont="1" applyBorder="1" applyAlignment="1">
      <alignment horizontal="left" vertical="center" wrapText="1"/>
    </xf>
    <xf numFmtId="0" fontId="4" fillId="0" borderId="19" xfId="0" applyFont="1" applyBorder="1" applyAlignment="1">
      <alignment horizontal="center" vertical="center" wrapText="1"/>
    </xf>
    <xf numFmtId="0" fontId="4" fillId="0" borderId="28" xfId="0" applyFont="1" applyBorder="1" applyAlignment="1">
      <alignment horizontal="center" vertical="center" wrapText="1"/>
    </xf>
    <xf numFmtId="0" fontId="12" fillId="0" borderId="17" xfId="0" applyFont="1" applyBorder="1" applyAlignment="1">
      <alignment horizontal="left" vertical="center" wrapText="1"/>
    </xf>
    <xf numFmtId="0" fontId="14" fillId="0" borderId="15" xfId="0" applyFont="1" applyBorder="1"/>
    <xf numFmtId="0" fontId="14" fillId="0" borderId="18" xfId="0" applyFont="1" applyBorder="1"/>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2" fillId="0" borderId="1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2" fontId="2" fillId="2" borderId="4" xfId="0" applyNumberFormat="1" applyFont="1" applyFill="1" applyBorder="1" applyAlignment="1">
      <alignment horizontal="left" vertical="center" wrapText="1"/>
    </xf>
    <xf numFmtId="2" fontId="2" fillId="2" borderId="5" xfId="0" applyNumberFormat="1" applyFont="1" applyFill="1" applyBorder="1" applyAlignment="1">
      <alignment horizontal="left" vertical="center" wrapText="1"/>
    </xf>
    <xf numFmtId="2" fontId="2" fillId="2" borderId="16" xfId="0" applyNumberFormat="1" applyFont="1" applyFill="1" applyBorder="1" applyAlignment="1">
      <alignment horizontal="left" vertical="center" wrapText="1"/>
    </xf>
    <xf numFmtId="2" fontId="2" fillId="2" borderId="17" xfId="0" applyNumberFormat="1" applyFont="1" applyFill="1" applyBorder="1" applyAlignment="1">
      <alignment horizontal="left" vertical="center" wrapText="1"/>
    </xf>
    <xf numFmtId="2" fontId="2" fillId="2" borderId="15" xfId="0" applyNumberFormat="1" applyFont="1" applyFill="1" applyBorder="1" applyAlignment="1">
      <alignment horizontal="left" vertical="center" wrapText="1"/>
    </xf>
    <xf numFmtId="2" fontId="2" fillId="2" borderId="18" xfId="0" applyNumberFormat="1" applyFont="1" applyFill="1" applyBorder="1" applyAlignment="1">
      <alignment horizontal="left" vertical="center" wrapText="1"/>
    </xf>
    <xf numFmtId="2" fontId="2" fillId="2" borderId="8" xfId="0" applyNumberFormat="1" applyFont="1" applyFill="1" applyBorder="1" applyAlignment="1">
      <alignment horizontal="left" vertical="center" wrapText="1"/>
    </xf>
    <xf numFmtId="2" fontId="2" fillId="2" borderId="10" xfId="0" applyNumberFormat="1" applyFont="1" applyFill="1" applyBorder="1" applyAlignment="1">
      <alignment horizontal="left" vertical="center" wrapText="1"/>
    </xf>
    <xf numFmtId="2" fontId="2" fillId="2" borderId="6" xfId="0" applyNumberFormat="1"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6"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6" xfId="0" applyFont="1" applyBorder="1" applyAlignment="1">
      <alignment horizontal="left"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left" vertical="center"/>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2" xfId="0" applyFont="1" applyBorder="1" applyAlignment="1">
      <alignment horizontal="left" vertical="center" wrapText="1"/>
    </xf>
    <xf numFmtId="0" fontId="7" fillId="0" borderId="7" xfId="0" applyFont="1" applyBorder="1" applyAlignment="1">
      <alignment horizontal="left"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2" borderId="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10" fillId="0" borderId="7" xfId="0" applyFont="1" applyBorder="1" applyAlignment="1">
      <alignment horizontal="left" vertical="center" wrapText="1"/>
    </xf>
    <xf numFmtId="0" fontId="4" fillId="0" borderId="8" xfId="0" applyFont="1" applyBorder="1" applyAlignment="1">
      <alignment horizontal="right" vertical="center" wrapText="1"/>
    </xf>
    <xf numFmtId="0" fontId="4" fillId="0" borderId="10" xfId="0" applyFont="1" applyBorder="1" applyAlignment="1">
      <alignment horizontal="right" vertical="center" wrapText="1"/>
    </xf>
    <xf numFmtId="0" fontId="4" fillId="0" borderId="6" xfId="0" applyFont="1" applyBorder="1" applyAlignment="1">
      <alignment horizontal="right" vertical="center"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6" fillId="0" borderId="6" xfId="0" applyFont="1" applyBorder="1" applyAlignment="1">
      <alignment horizontal="left" vertical="center" wrapText="1"/>
    </xf>
    <xf numFmtId="0" fontId="6" fillId="0" borderId="1" xfId="0" applyFont="1" applyBorder="1" applyAlignment="1">
      <alignment horizontal="left" vertical="center" wrapText="1"/>
    </xf>
    <xf numFmtId="10" fontId="2" fillId="0" borderId="9" xfId="0" applyNumberFormat="1" applyFont="1" applyBorder="1" applyAlignment="1">
      <alignment horizontal="center" vertical="center" wrapText="1"/>
    </xf>
    <xf numFmtId="0" fontId="1" fillId="0" borderId="0" xfId="0" applyFont="1" applyAlignment="1">
      <alignment horizontal="left" vertical="center" wrapText="1"/>
    </xf>
    <xf numFmtId="0" fontId="2" fillId="0" borderId="1" xfId="0" applyFont="1" applyBorder="1" applyAlignment="1">
      <alignment horizontal="left" vertical="center" wrapText="1"/>
    </xf>
    <xf numFmtId="0" fontId="6"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6" xfId="0" applyFont="1" applyBorder="1" applyAlignment="1">
      <alignment horizontal="left" vertical="center" wrapText="1"/>
    </xf>
    <xf numFmtId="0" fontId="7" fillId="0" borderId="1" xfId="0" applyFont="1" applyBorder="1" applyAlignment="1">
      <alignment horizontal="left" vertic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16" xfId="0" applyFont="1" applyBorder="1" applyAlignment="1">
      <alignment horizontal="left" vertical="top" wrapText="1"/>
    </xf>
    <xf numFmtId="10" fontId="2" fillId="0" borderId="7" xfId="0" applyNumberFormat="1" applyFont="1" applyBorder="1" applyAlignment="1">
      <alignment horizontal="center" vertical="center" wrapText="1"/>
    </xf>
    <xf numFmtId="10" fontId="2" fillId="0" borderId="9" xfId="1" applyNumberFormat="1" applyFont="1" applyFill="1" applyBorder="1" applyAlignment="1">
      <alignment horizontal="center" vertical="center" wrapText="1"/>
    </xf>
    <xf numFmtId="0" fontId="5" fillId="0" borderId="8" xfId="0" applyFont="1" applyBorder="1" applyAlignment="1">
      <alignment horizontal="left" vertical="center"/>
    </xf>
    <xf numFmtId="0" fontId="5" fillId="0" borderId="6" xfId="0" applyFont="1" applyBorder="1" applyAlignment="1">
      <alignment horizontal="left" vertical="center"/>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04"/>
  <sheetViews>
    <sheetView tabSelected="1" zoomScaleNormal="100" workbookViewId="0">
      <selection activeCell="D8" sqref="D8"/>
    </sheetView>
  </sheetViews>
  <sheetFormatPr defaultColWidth="8.85546875" defaultRowHeight="12.75" x14ac:dyDescent="0.25"/>
  <cols>
    <col min="1" max="1" width="8.85546875" style="1"/>
    <col min="2" max="2" width="42.28515625" style="1" customWidth="1"/>
    <col min="3" max="3" width="42.140625" style="1" customWidth="1"/>
    <col min="4" max="4" width="18.7109375" style="1" customWidth="1"/>
    <col min="5" max="5" width="18" style="1" customWidth="1"/>
    <col min="6" max="6" width="16.5703125" style="1" customWidth="1"/>
    <col min="7" max="7" width="15" style="1" customWidth="1"/>
    <col min="8" max="8" width="9.140625" style="1" customWidth="1"/>
    <col min="9" max="9" width="10.85546875" style="1" customWidth="1"/>
    <col min="10" max="10" width="13.5703125" style="1" customWidth="1"/>
    <col min="11" max="11" width="12.28515625" style="1" customWidth="1"/>
    <col min="12" max="12" width="11.140625" style="1" customWidth="1"/>
    <col min="13" max="13" width="10" style="1" customWidth="1"/>
    <col min="14" max="14" width="9.7109375" style="1" customWidth="1"/>
    <col min="15" max="16384" width="8.85546875" style="1"/>
  </cols>
  <sheetData>
    <row r="1" spans="1:5" ht="14.45" customHeight="1" x14ac:dyDescent="0.25">
      <c r="A1" s="140" t="s">
        <v>0</v>
      </c>
      <c r="B1" s="140"/>
      <c r="D1" s="2"/>
    </row>
    <row r="3" spans="1:5" ht="24.75" customHeight="1" x14ac:dyDescent="0.25">
      <c r="A3" s="3" t="s">
        <v>1</v>
      </c>
      <c r="B3" s="4" t="s">
        <v>2</v>
      </c>
      <c r="C3" s="67" t="s">
        <v>66</v>
      </c>
    </row>
    <row r="4" spans="1:5" x14ac:dyDescent="0.25">
      <c r="D4" s="5"/>
    </row>
    <row r="5" spans="1:5" ht="21" customHeight="1" x14ac:dyDescent="0.25">
      <c r="A5" s="6">
        <v>1</v>
      </c>
      <c r="B5" s="4" t="s">
        <v>3</v>
      </c>
      <c r="C5" s="141" t="s">
        <v>73</v>
      </c>
      <c r="D5" s="141"/>
      <c r="E5" s="141"/>
    </row>
    <row r="6" spans="1:5" ht="15" customHeight="1" x14ac:dyDescent="0.25">
      <c r="A6" s="7"/>
      <c r="B6" s="142"/>
      <c r="C6" s="142"/>
      <c r="D6" s="142"/>
      <c r="E6" s="8"/>
    </row>
    <row r="7" spans="1:5" x14ac:dyDescent="0.25">
      <c r="A7" s="7"/>
      <c r="B7" s="9"/>
      <c r="D7" s="5"/>
    </row>
    <row r="8" spans="1:5" ht="21" customHeight="1" x14ac:dyDescent="0.25">
      <c r="A8" s="7">
        <v>2</v>
      </c>
      <c r="B8" s="4" t="s">
        <v>62</v>
      </c>
      <c r="C8" s="61" t="s">
        <v>70</v>
      </c>
      <c r="D8" s="5"/>
    </row>
    <row r="9" spans="1:5" x14ac:dyDescent="0.25">
      <c r="A9" s="7"/>
      <c r="B9" s="9"/>
      <c r="D9" s="5"/>
    </row>
    <row r="10" spans="1:5" ht="30.6" customHeight="1" x14ac:dyDescent="0.25">
      <c r="A10" s="7">
        <v>3</v>
      </c>
      <c r="B10" s="4" t="s">
        <v>4</v>
      </c>
      <c r="C10" s="143" t="s">
        <v>43</v>
      </c>
      <c r="D10" s="144"/>
      <c r="E10" s="145"/>
    </row>
    <row r="11" spans="1:5" x14ac:dyDescent="0.25">
      <c r="A11" s="7"/>
      <c r="B11" s="9"/>
      <c r="D11" s="5"/>
    </row>
    <row r="12" spans="1:5" x14ac:dyDescent="0.25">
      <c r="A12" s="7">
        <v>4</v>
      </c>
      <c r="B12" s="4" t="s">
        <v>5</v>
      </c>
      <c r="C12" s="62" t="s">
        <v>68</v>
      </c>
      <c r="D12" s="5"/>
    </row>
    <row r="13" spans="1:5" ht="14.45" customHeight="1" x14ac:dyDescent="0.25">
      <c r="A13" s="7"/>
      <c r="B13" s="138" t="s">
        <v>42</v>
      </c>
      <c r="C13" s="146"/>
      <c r="D13" s="5"/>
    </row>
    <row r="14" spans="1:5" ht="13.5" customHeight="1" x14ac:dyDescent="0.25">
      <c r="A14" s="7"/>
      <c r="B14" s="152" t="s">
        <v>94</v>
      </c>
      <c r="C14" s="153"/>
      <c r="D14" s="5"/>
    </row>
    <row r="15" spans="1:5" ht="14.45" customHeight="1" x14ac:dyDescent="0.25">
      <c r="A15" s="7"/>
      <c r="B15" s="44"/>
      <c r="C15" s="45"/>
      <c r="D15" s="5"/>
    </row>
    <row r="16" spans="1:5" x14ac:dyDescent="0.25">
      <c r="A16" s="7"/>
      <c r="D16" s="5"/>
    </row>
    <row r="17" spans="1:14" ht="29.25" customHeight="1" x14ac:dyDescent="0.25">
      <c r="A17" s="7">
        <v>5</v>
      </c>
      <c r="B17" s="147" t="s">
        <v>47</v>
      </c>
      <c r="C17" s="148"/>
      <c r="D17" s="148"/>
      <c r="E17" s="149"/>
      <c r="F17" s="9"/>
      <c r="G17" s="9"/>
      <c r="H17" s="9"/>
      <c r="I17" s="9"/>
      <c r="J17" s="10"/>
      <c r="K17" s="10"/>
      <c r="L17" s="10"/>
      <c r="M17" s="10"/>
      <c r="N17" s="10"/>
    </row>
    <row r="18" spans="1:14" x14ac:dyDescent="0.25">
      <c r="A18" s="7"/>
      <c r="B18" s="46" t="s">
        <v>6</v>
      </c>
      <c r="C18" s="150">
        <v>0.125</v>
      </c>
      <c r="D18" s="150"/>
      <c r="E18" s="150"/>
      <c r="F18" s="11"/>
      <c r="G18" s="10"/>
      <c r="H18" s="10"/>
      <c r="I18" s="10"/>
      <c r="J18" s="10"/>
      <c r="K18" s="10"/>
      <c r="L18" s="10"/>
      <c r="M18" s="10"/>
      <c r="N18" s="10"/>
    </row>
    <row r="19" spans="1:14" x14ac:dyDescent="0.25">
      <c r="A19" s="7"/>
      <c r="B19" s="46" t="s">
        <v>99</v>
      </c>
      <c r="C19" s="151">
        <v>9.2799999999999994E-2</v>
      </c>
      <c r="D19" s="151"/>
      <c r="E19" s="151"/>
      <c r="F19" s="11"/>
      <c r="G19" s="10"/>
      <c r="H19" s="10"/>
      <c r="I19" s="10"/>
      <c r="J19" s="10"/>
      <c r="K19" s="10"/>
      <c r="L19" s="10"/>
      <c r="M19" s="10"/>
      <c r="N19" s="10"/>
    </row>
    <row r="20" spans="1:14" x14ac:dyDescent="0.25">
      <c r="A20" s="7"/>
      <c r="B20" s="46" t="s">
        <v>100</v>
      </c>
      <c r="C20" s="139">
        <v>7.1000000000000004E-3</v>
      </c>
      <c r="D20" s="129"/>
      <c r="E20" s="129"/>
      <c r="F20" s="11"/>
      <c r="G20" s="10"/>
      <c r="H20" s="10"/>
      <c r="I20" s="10"/>
      <c r="J20" s="10"/>
      <c r="K20" s="10"/>
      <c r="L20" s="10"/>
      <c r="M20" s="10"/>
      <c r="N20" s="10"/>
    </row>
    <row r="21" spans="1:14" x14ac:dyDescent="0.25">
      <c r="A21" s="7"/>
      <c r="B21" s="47" t="s">
        <v>63</v>
      </c>
      <c r="C21" s="129" t="s">
        <v>8</v>
      </c>
      <c r="D21" s="129"/>
      <c r="E21" s="129"/>
      <c r="F21" s="11"/>
      <c r="G21" s="10"/>
      <c r="H21" s="10"/>
      <c r="I21" s="10"/>
      <c r="J21" s="10"/>
      <c r="K21" s="10"/>
      <c r="L21" s="10"/>
      <c r="M21" s="10"/>
      <c r="N21" s="10"/>
    </row>
    <row r="22" spans="1:14" x14ac:dyDescent="0.25">
      <c r="A22" s="7"/>
      <c r="B22" s="131" t="s">
        <v>75</v>
      </c>
      <c r="C22" s="131"/>
      <c r="D22" s="131"/>
      <c r="E22" s="131"/>
      <c r="F22" s="11"/>
      <c r="G22" s="10"/>
      <c r="H22" s="10"/>
      <c r="I22" s="10"/>
      <c r="J22" s="10"/>
      <c r="K22" s="10"/>
      <c r="L22" s="10"/>
      <c r="M22" s="10"/>
      <c r="N22" s="10"/>
    </row>
    <row r="23" spans="1:14" x14ac:dyDescent="0.25">
      <c r="A23" s="7"/>
      <c r="B23" s="11"/>
      <c r="C23" s="11"/>
      <c r="D23" s="11"/>
      <c r="E23" s="11"/>
      <c r="F23" s="11"/>
      <c r="G23" s="10"/>
      <c r="H23" s="10"/>
      <c r="I23" s="10"/>
      <c r="J23" s="10"/>
      <c r="K23" s="10"/>
      <c r="L23" s="10"/>
      <c r="M23" s="10"/>
      <c r="N23" s="10"/>
    </row>
    <row r="24" spans="1:14" ht="30.75" customHeight="1" x14ac:dyDescent="0.25">
      <c r="A24" s="7">
        <v>6</v>
      </c>
      <c r="B24" s="121" t="s">
        <v>48</v>
      </c>
      <c r="C24" s="121"/>
      <c r="D24" s="121"/>
      <c r="E24" s="121"/>
      <c r="F24" s="9"/>
      <c r="G24" s="9"/>
      <c r="H24" s="10"/>
      <c r="I24" s="9"/>
      <c r="J24" s="9"/>
    </row>
    <row r="25" spans="1:14" x14ac:dyDescent="0.25">
      <c r="A25" s="7"/>
      <c r="B25" s="132" t="s">
        <v>9</v>
      </c>
      <c r="C25" s="133"/>
      <c r="D25" s="133"/>
      <c r="E25" s="134"/>
      <c r="F25" s="11"/>
    </row>
    <row r="26" spans="1:14" ht="25.5" x14ac:dyDescent="0.25">
      <c r="A26" s="7"/>
      <c r="B26" s="12" t="s">
        <v>10</v>
      </c>
      <c r="C26" s="57" t="s">
        <v>54</v>
      </c>
      <c r="D26" s="57" t="s">
        <v>55</v>
      </c>
      <c r="E26" s="57" t="s">
        <v>56</v>
      </c>
      <c r="F26" s="11"/>
    </row>
    <row r="27" spans="1:14" ht="12.75" customHeight="1" x14ac:dyDescent="0.25">
      <c r="A27" s="7"/>
      <c r="B27" s="30" t="s">
        <v>11</v>
      </c>
      <c r="C27" s="69">
        <v>34904.85</v>
      </c>
      <c r="D27" s="69">
        <v>69464.19</v>
      </c>
      <c r="E27" s="130" t="s">
        <v>8</v>
      </c>
      <c r="F27" s="25"/>
      <c r="G27" s="25"/>
    </row>
    <row r="28" spans="1:14" ht="12.75" customHeight="1" x14ac:dyDescent="0.25">
      <c r="A28" s="7"/>
      <c r="B28" s="30" t="s">
        <v>12</v>
      </c>
      <c r="C28" s="69">
        <v>3513.34</v>
      </c>
      <c r="D28" s="69">
        <v>7349.11</v>
      </c>
      <c r="E28" s="130"/>
      <c r="F28" s="25"/>
      <c r="G28" s="25"/>
    </row>
    <row r="29" spans="1:14" ht="12.75" customHeight="1" x14ac:dyDescent="0.25">
      <c r="A29" s="7"/>
      <c r="B29" s="30" t="s">
        <v>13</v>
      </c>
      <c r="C29" s="69">
        <v>2500</v>
      </c>
      <c r="D29" s="69">
        <v>2500</v>
      </c>
      <c r="E29" s="130"/>
      <c r="F29" s="25"/>
      <c r="G29" s="25"/>
    </row>
    <row r="30" spans="1:14" ht="12.75" customHeight="1" x14ac:dyDescent="0.25">
      <c r="A30" s="7"/>
      <c r="B30" s="30" t="s">
        <v>14</v>
      </c>
      <c r="C30" s="69">
        <v>24126.89</v>
      </c>
      <c r="D30" s="69">
        <v>29908.86</v>
      </c>
      <c r="E30" s="130"/>
      <c r="F30" s="50"/>
      <c r="G30" s="25"/>
    </row>
    <row r="31" spans="1:14" x14ac:dyDescent="0.25">
      <c r="A31" s="7"/>
      <c r="B31" s="135" t="s">
        <v>88</v>
      </c>
      <c r="C31" s="136"/>
      <c r="D31" s="136"/>
      <c r="E31" s="137"/>
      <c r="F31" s="11"/>
    </row>
    <row r="32" spans="1:14" x14ac:dyDescent="0.25">
      <c r="A32" s="7"/>
      <c r="B32" s="10"/>
      <c r="C32" s="11"/>
      <c r="D32" s="11"/>
      <c r="E32" s="11"/>
      <c r="F32" s="11"/>
    </row>
    <row r="33" spans="1:10" ht="29.25" customHeight="1" x14ac:dyDescent="0.25">
      <c r="A33" s="7">
        <v>7</v>
      </c>
      <c r="B33" s="121" t="s">
        <v>15</v>
      </c>
      <c r="C33" s="121"/>
      <c r="D33" s="121"/>
      <c r="E33" s="121"/>
      <c r="F33" s="9"/>
      <c r="G33" s="9"/>
      <c r="H33" s="9"/>
      <c r="I33" s="9"/>
      <c r="J33" s="9"/>
    </row>
    <row r="34" spans="1:10" x14ac:dyDescent="0.25">
      <c r="A34" s="7"/>
      <c r="B34" s="30" t="s">
        <v>101</v>
      </c>
      <c r="C34" s="129" t="s">
        <v>84</v>
      </c>
      <c r="D34" s="129"/>
      <c r="E34" s="129"/>
      <c r="F34" s="10"/>
    </row>
    <row r="35" spans="1:10" x14ac:dyDescent="0.25">
      <c r="A35" s="7"/>
      <c r="B35" s="30" t="s">
        <v>102</v>
      </c>
      <c r="C35" s="129" t="s">
        <v>97</v>
      </c>
      <c r="D35" s="129"/>
      <c r="E35" s="129"/>
      <c r="F35" s="10"/>
    </row>
    <row r="36" spans="1:10" x14ac:dyDescent="0.25">
      <c r="A36" s="7"/>
      <c r="B36" s="30" t="s">
        <v>16</v>
      </c>
      <c r="C36" s="129" t="s">
        <v>8</v>
      </c>
      <c r="D36" s="129"/>
      <c r="E36" s="129"/>
      <c r="F36" s="10"/>
    </row>
    <row r="37" spans="1:10" x14ac:dyDescent="0.25">
      <c r="A37" s="7"/>
      <c r="B37" s="138" t="s">
        <v>76</v>
      </c>
      <c r="C37" s="138"/>
      <c r="D37" s="138"/>
      <c r="E37" s="138"/>
      <c r="F37" s="10"/>
    </row>
    <row r="38" spans="1:10" x14ac:dyDescent="0.25">
      <c r="A38" s="7"/>
      <c r="C38" s="10"/>
      <c r="D38" s="10"/>
      <c r="E38" s="10"/>
      <c r="F38" s="10"/>
    </row>
    <row r="39" spans="1:10" x14ac:dyDescent="0.25">
      <c r="A39" s="7"/>
      <c r="B39" s="11"/>
      <c r="C39" s="10"/>
      <c r="D39" s="10"/>
      <c r="E39" s="10"/>
      <c r="F39" s="10"/>
    </row>
    <row r="40" spans="1:10" ht="26.25" customHeight="1" x14ac:dyDescent="0.25">
      <c r="A40" s="7">
        <v>8</v>
      </c>
      <c r="B40" s="121" t="s">
        <v>49</v>
      </c>
      <c r="C40" s="121"/>
      <c r="D40" s="121"/>
      <c r="E40" s="121"/>
      <c r="F40" s="9"/>
      <c r="G40" s="9"/>
      <c r="H40" s="9"/>
      <c r="I40" s="9"/>
      <c r="J40" s="9"/>
    </row>
    <row r="41" spans="1:10" x14ac:dyDescent="0.25">
      <c r="A41" s="7"/>
      <c r="B41" s="30" t="s">
        <v>103</v>
      </c>
      <c r="C41" s="130" t="s">
        <v>87</v>
      </c>
      <c r="D41" s="130"/>
      <c r="E41" s="130"/>
      <c r="F41" s="10"/>
    </row>
    <row r="42" spans="1:10" x14ac:dyDescent="0.25">
      <c r="A42" s="7"/>
      <c r="B42" s="30" t="s">
        <v>102</v>
      </c>
      <c r="C42" s="130" t="s">
        <v>96</v>
      </c>
      <c r="D42" s="130"/>
      <c r="E42" s="130"/>
      <c r="F42" s="10"/>
    </row>
    <row r="43" spans="1:10" x14ac:dyDescent="0.25">
      <c r="A43" s="7"/>
      <c r="B43" s="30" t="s">
        <v>16</v>
      </c>
      <c r="C43" s="130" t="s">
        <v>8</v>
      </c>
      <c r="D43" s="130"/>
      <c r="E43" s="130"/>
      <c r="F43" s="10"/>
    </row>
    <row r="44" spans="1:10" x14ac:dyDescent="0.25">
      <c r="A44" s="3"/>
      <c r="D44" s="13"/>
      <c r="E44" s="10"/>
    </row>
    <row r="45" spans="1:10" ht="31.5" customHeight="1" x14ac:dyDescent="0.25">
      <c r="A45" s="14">
        <v>9</v>
      </c>
      <c r="B45" s="121" t="s">
        <v>45</v>
      </c>
      <c r="C45" s="121"/>
      <c r="D45" s="121"/>
      <c r="E45" s="121"/>
      <c r="F45" s="15"/>
      <c r="G45" s="9"/>
      <c r="H45" s="9"/>
      <c r="I45" s="9"/>
    </row>
    <row r="46" spans="1:10" x14ac:dyDescent="0.25">
      <c r="A46" s="14"/>
      <c r="B46" s="41" t="s">
        <v>40</v>
      </c>
      <c r="C46" s="42" t="s">
        <v>64</v>
      </c>
      <c r="D46" s="114" t="s">
        <v>39</v>
      </c>
      <c r="E46" s="114"/>
    </row>
    <row r="47" spans="1:10" ht="96.6" customHeight="1" x14ac:dyDescent="0.25">
      <c r="A47" s="16"/>
      <c r="B47" s="60" t="s">
        <v>95</v>
      </c>
      <c r="C47" s="60" t="s">
        <v>104</v>
      </c>
      <c r="D47" s="115" t="s">
        <v>53</v>
      </c>
      <c r="E47" s="115"/>
    </row>
    <row r="48" spans="1:10" ht="48" customHeight="1" x14ac:dyDescent="0.25">
      <c r="A48" s="43"/>
      <c r="B48" s="116" t="s">
        <v>105</v>
      </c>
      <c r="C48" s="116"/>
      <c r="D48" s="116"/>
      <c r="E48" s="116"/>
    </row>
    <row r="49" spans="1:14" x14ac:dyDescent="0.25">
      <c r="A49" s="17"/>
      <c r="B49" s="18"/>
      <c r="C49" s="13"/>
      <c r="D49" s="13"/>
      <c r="E49" s="13"/>
      <c r="F49" s="11"/>
      <c r="G49" s="11"/>
      <c r="H49" s="11"/>
      <c r="I49" s="11"/>
    </row>
    <row r="50" spans="1:14" ht="45" customHeight="1" x14ac:dyDescent="0.25">
      <c r="A50" s="14">
        <v>10</v>
      </c>
      <c r="B50" s="108" t="s">
        <v>51</v>
      </c>
      <c r="C50" s="126"/>
      <c r="D50" s="126"/>
      <c r="E50" s="126"/>
      <c r="F50" s="11"/>
      <c r="G50" s="11"/>
      <c r="H50" s="11"/>
    </row>
    <row r="51" spans="1:14" x14ac:dyDescent="0.25">
      <c r="A51" s="79"/>
      <c r="B51" s="127" t="s">
        <v>17</v>
      </c>
      <c r="C51" s="93" t="s">
        <v>69</v>
      </c>
      <c r="D51" s="94"/>
      <c r="E51" s="95"/>
      <c r="K51" s="2"/>
    </row>
    <row r="52" spans="1:14" ht="37.5" customHeight="1" x14ac:dyDescent="0.25">
      <c r="A52" s="80"/>
      <c r="B52" s="128"/>
      <c r="C52" s="96"/>
      <c r="D52" s="97"/>
      <c r="E52" s="98"/>
      <c r="K52" s="2"/>
    </row>
    <row r="53" spans="1:14" ht="41.1" customHeight="1" x14ac:dyDescent="0.25">
      <c r="A53" s="14"/>
      <c r="B53" s="19" t="s">
        <v>18</v>
      </c>
      <c r="C53" s="99" t="s">
        <v>106</v>
      </c>
      <c r="D53" s="100"/>
      <c r="E53" s="101"/>
    </row>
    <row r="54" spans="1:14" x14ac:dyDescent="0.25">
      <c r="A54" s="16"/>
      <c r="B54" s="20" t="s">
        <v>19</v>
      </c>
      <c r="C54" s="125" t="s">
        <v>85</v>
      </c>
      <c r="D54" s="125"/>
      <c r="E54" s="125"/>
      <c r="F54" s="21"/>
      <c r="K54" s="22"/>
    </row>
    <row r="55" spans="1:14" s="25" customFormat="1" ht="55.5" customHeight="1" x14ac:dyDescent="0.25">
      <c r="A55" s="23" t="s">
        <v>20</v>
      </c>
      <c r="B55" s="118" t="s">
        <v>107</v>
      </c>
      <c r="C55" s="119"/>
      <c r="D55" s="119"/>
      <c r="E55" s="119"/>
      <c r="F55" s="24"/>
      <c r="G55" s="24"/>
    </row>
    <row r="56" spans="1:14" x14ac:dyDescent="0.25">
      <c r="A56" s="26"/>
      <c r="B56" s="27"/>
      <c r="C56" s="28"/>
      <c r="D56" s="28"/>
      <c r="E56" s="28"/>
      <c r="F56" s="29"/>
      <c r="G56" s="21"/>
    </row>
    <row r="57" spans="1:14" x14ac:dyDescent="0.25">
      <c r="A57" s="7">
        <v>11</v>
      </c>
      <c r="B57" s="4" t="s">
        <v>21</v>
      </c>
      <c r="C57" s="120" t="s">
        <v>86</v>
      </c>
      <c r="D57" s="120"/>
      <c r="E57" s="120"/>
      <c r="F57" s="9"/>
      <c r="G57" s="9"/>
      <c r="H57" s="31"/>
      <c r="I57" s="9"/>
      <c r="J57" s="9"/>
    </row>
    <row r="58" spans="1:14" x14ac:dyDescent="0.25">
      <c r="A58" s="7"/>
      <c r="B58" s="11"/>
      <c r="C58" s="11"/>
      <c r="D58" s="11"/>
      <c r="E58" s="11"/>
      <c r="F58" s="11"/>
      <c r="G58" s="11"/>
      <c r="H58" s="32"/>
      <c r="I58" s="32"/>
      <c r="J58" s="11"/>
    </row>
    <row r="59" spans="1:14" x14ac:dyDescent="0.25">
      <c r="A59" s="7">
        <v>12</v>
      </c>
      <c r="B59" s="9" t="s">
        <v>22</v>
      </c>
      <c r="C59" s="9"/>
      <c r="D59" s="9"/>
      <c r="E59" s="9"/>
      <c r="F59" s="9"/>
      <c r="G59" s="9"/>
      <c r="H59" s="9"/>
      <c r="I59" s="9"/>
      <c r="J59" s="9"/>
      <c r="K59" s="9"/>
      <c r="L59" s="9"/>
      <c r="M59" s="9"/>
      <c r="N59" s="9"/>
    </row>
    <row r="60" spans="1:14" x14ac:dyDescent="0.25">
      <c r="A60" s="7"/>
      <c r="B60" s="9"/>
      <c r="C60" s="9"/>
      <c r="D60" s="9"/>
      <c r="E60" s="9"/>
      <c r="F60" s="9"/>
      <c r="G60" s="9"/>
      <c r="H60" s="9"/>
      <c r="I60" s="9"/>
      <c r="J60" s="9"/>
      <c r="K60" s="9"/>
      <c r="L60" s="9"/>
      <c r="M60" s="9"/>
      <c r="N60" s="9"/>
    </row>
    <row r="61" spans="1:14" x14ac:dyDescent="0.25">
      <c r="A61" s="7"/>
      <c r="B61" s="12" t="s">
        <v>23</v>
      </c>
      <c r="C61" s="66" t="s">
        <v>71</v>
      </c>
      <c r="D61" s="11"/>
      <c r="E61" s="11"/>
      <c r="F61" s="32"/>
      <c r="G61" s="32"/>
      <c r="H61" s="11"/>
      <c r="I61" s="11"/>
      <c r="J61" s="11"/>
      <c r="K61" s="11"/>
      <c r="L61" s="11"/>
      <c r="M61" s="11"/>
      <c r="N61" s="11"/>
    </row>
    <row r="62" spans="1:14" x14ac:dyDescent="0.25">
      <c r="A62" s="7"/>
      <c r="B62" s="11"/>
      <c r="C62" s="11"/>
      <c r="D62" s="11"/>
      <c r="E62" s="11"/>
      <c r="F62" s="11"/>
      <c r="G62" s="11"/>
      <c r="H62" s="11"/>
      <c r="I62" s="11"/>
      <c r="J62" s="11"/>
      <c r="K62" s="11"/>
      <c r="L62" s="11"/>
      <c r="M62" s="11"/>
      <c r="N62" s="11"/>
    </row>
    <row r="63" spans="1:14" ht="24.75" customHeight="1" x14ac:dyDescent="0.25">
      <c r="A63" s="7"/>
      <c r="B63" s="121" t="s">
        <v>24</v>
      </c>
      <c r="C63" s="122" t="s">
        <v>72</v>
      </c>
      <c r="D63" s="122" t="s">
        <v>90</v>
      </c>
      <c r="E63" s="88" t="s">
        <v>92</v>
      </c>
      <c r="F63" s="90" t="s">
        <v>57</v>
      </c>
      <c r="G63" s="91"/>
      <c r="H63" s="92"/>
      <c r="I63" s="109" t="s">
        <v>58</v>
      </c>
      <c r="J63" s="109"/>
      <c r="K63" s="109"/>
      <c r="L63" s="109" t="s">
        <v>59</v>
      </c>
      <c r="M63" s="109"/>
      <c r="N63" s="109"/>
    </row>
    <row r="64" spans="1:14" ht="38.25" x14ac:dyDescent="0.25">
      <c r="A64" s="3"/>
      <c r="B64" s="121"/>
      <c r="C64" s="123"/>
      <c r="D64" s="123"/>
      <c r="E64" s="89"/>
      <c r="F64" s="12" t="s">
        <v>50</v>
      </c>
      <c r="G64" s="12" t="s">
        <v>25</v>
      </c>
      <c r="H64" s="12" t="s">
        <v>26</v>
      </c>
      <c r="I64" s="12" t="s">
        <v>52</v>
      </c>
      <c r="J64" s="12" t="s">
        <v>25</v>
      </c>
      <c r="K64" s="12" t="s">
        <v>26</v>
      </c>
      <c r="L64" s="12" t="s">
        <v>52</v>
      </c>
      <c r="M64" s="12" t="s">
        <v>25</v>
      </c>
      <c r="N64" s="12" t="s">
        <v>26</v>
      </c>
    </row>
    <row r="65" spans="1:14" x14ac:dyDescent="0.25">
      <c r="A65" s="3"/>
      <c r="B65" s="12" t="s">
        <v>77</v>
      </c>
      <c r="C65" s="51">
        <v>210</v>
      </c>
      <c r="D65" s="51">
        <v>481.3</v>
      </c>
      <c r="E65" s="51">
        <v>575</v>
      </c>
      <c r="F65" s="51">
        <v>243.05</v>
      </c>
      <c r="G65" s="51">
        <v>243.05</v>
      </c>
      <c r="H65" s="51">
        <v>200</v>
      </c>
      <c r="I65" s="51">
        <v>376.45</v>
      </c>
      <c r="J65" s="51">
        <v>768.85</v>
      </c>
      <c r="K65" s="51">
        <v>255.2</v>
      </c>
      <c r="L65" s="51" t="s">
        <v>53</v>
      </c>
      <c r="M65" s="51" t="s">
        <v>53</v>
      </c>
      <c r="N65" s="51" t="s">
        <v>53</v>
      </c>
    </row>
    <row r="66" spans="1:14" x14ac:dyDescent="0.25">
      <c r="A66" s="3"/>
      <c r="B66" s="12" t="s">
        <v>74</v>
      </c>
      <c r="C66" s="48">
        <v>72641.19</v>
      </c>
      <c r="D66" s="48">
        <v>73088.33</v>
      </c>
      <c r="E66" s="51">
        <v>77337.59</v>
      </c>
      <c r="F66" s="48">
        <v>73651.350000000006</v>
      </c>
      <c r="G66" s="48">
        <v>74190.31</v>
      </c>
      <c r="H66" s="48">
        <v>72172.09</v>
      </c>
      <c r="I66" s="51">
        <v>77414.92</v>
      </c>
      <c r="J66" s="51">
        <v>85978.25</v>
      </c>
      <c r="K66" s="51">
        <v>70234.429999999993</v>
      </c>
      <c r="L66" s="51" t="s">
        <v>53</v>
      </c>
      <c r="M66" s="51" t="s">
        <v>53</v>
      </c>
      <c r="N66" s="51" t="s">
        <v>53</v>
      </c>
    </row>
    <row r="67" spans="1:14" s="35" customFormat="1" x14ac:dyDescent="0.25">
      <c r="A67" s="33"/>
      <c r="B67" s="34" t="s">
        <v>46</v>
      </c>
      <c r="C67" s="48" t="s">
        <v>91</v>
      </c>
      <c r="D67" s="48" t="s">
        <v>91</v>
      </c>
      <c r="E67" s="48" t="s">
        <v>91</v>
      </c>
      <c r="F67" s="48" t="s">
        <v>91</v>
      </c>
      <c r="G67" s="48" t="s">
        <v>91</v>
      </c>
      <c r="H67" s="48" t="s">
        <v>91</v>
      </c>
      <c r="I67" s="51" t="s">
        <v>53</v>
      </c>
      <c r="J67" s="51" t="s">
        <v>53</v>
      </c>
      <c r="K67" s="51" t="s">
        <v>53</v>
      </c>
      <c r="L67" s="51" t="s">
        <v>53</v>
      </c>
      <c r="M67" s="51" t="s">
        <v>53</v>
      </c>
      <c r="N67" s="51" t="s">
        <v>53</v>
      </c>
    </row>
    <row r="68" spans="1:14" ht="12.75" customHeight="1" x14ac:dyDescent="0.25">
      <c r="A68" s="3"/>
      <c r="B68" s="105" t="s">
        <v>80</v>
      </c>
      <c r="C68" s="105"/>
      <c r="D68" s="105"/>
      <c r="E68" s="105"/>
      <c r="F68" s="105"/>
      <c r="G68" s="105"/>
      <c r="H68" s="105"/>
      <c r="I68" s="105"/>
      <c r="J68" s="105"/>
      <c r="K68" s="105"/>
      <c r="L68" s="105"/>
      <c r="M68" s="105"/>
      <c r="N68" s="105"/>
    </row>
    <row r="69" spans="1:14" ht="13.5" x14ac:dyDescent="0.25">
      <c r="A69" s="3"/>
      <c r="B69" s="124" t="s">
        <v>78</v>
      </c>
      <c r="C69" s="124"/>
      <c r="D69" s="124"/>
      <c r="E69" s="124"/>
      <c r="F69" s="124"/>
      <c r="G69" s="124"/>
      <c r="H69" s="124"/>
      <c r="I69" s="124"/>
      <c r="J69" s="124"/>
      <c r="K69" s="124"/>
      <c r="L69" s="124"/>
      <c r="M69" s="124"/>
      <c r="N69" s="124"/>
    </row>
    <row r="70" spans="1:14" x14ac:dyDescent="0.25">
      <c r="A70" s="3"/>
      <c r="B70" s="105" t="s">
        <v>27</v>
      </c>
      <c r="C70" s="105"/>
      <c r="D70" s="105"/>
      <c r="E70" s="105"/>
      <c r="F70" s="105"/>
      <c r="G70" s="105"/>
      <c r="H70" s="105"/>
      <c r="I70" s="105"/>
      <c r="J70" s="105"/>
      <c r="K70" s="105"/>
      <c r="L70" s="105"/>
      <c r="M70" s="105"/>
      <c r="N70" s="105"/>
    </row>
    <row r="71" spans="1:14" s="2" customFormat="1" x14ac:dyDescent="0.25">
      <c r="B71" s="105" t="s">
        <v>28</v>
      </c>
      <c r="C71" s="105"/>
      <c r="D71" s="105"/>
      <c r="E71" s="105"/>
      <c r="F71" s="105"/>
      <c r="G71" s="105"/>
      <c r="H71" s="105"/>
      <c r="I71" s="105"/>
      <c r="J71" s="105"/>
      <c r="K71" s="105"/>
      <c r="L71" s="105"/>
      <c r="M71" s="105"/>
      <c r="N71" s="105"/>
    </row>
    <row r="72" spans="1:14" s="2" customFormat="1" ht="11.25" customHeight="1" x14ac:dyDescent="0.25">
      <c r="B72" s="111"/>
      <c r="C72" s="112"/>
      <c r="D72" s="112"/>
      <c r="E72" s="112"/>
      <c r="F72" s="112"/>
      <c r="G72" s="112"/>
      <c r="H72" s="112"/>
      <c r="I72" s="112"/>
      <c r="J72" s="112"/>
      <c r="K72" s="112"/>
      <c r="L72" s="112"/>
      <c r="M72" s="112"/>
      <c r="N72" s="113"/>
    </row>
    <row r="73" spans="1:14" x14ac:dyDescent="0.25">
      <c r="A73" s="3"/>
      <c r="B73" s="105" t="s">
        <v>79</v>
      </c>
      <c r="C73" s="105"/>
      <c r="D73" s="105"/>
      <c r="E73" s="105"/>
      <c r="F73" s="105"/>
      <c r="G73" s="105"/>
      <c r="H73" s="105"/>
      <c r="I73" s="105"/>
      <c r="J73" s="105"/>
      <c r="K73" s="105"/>
      <c r="L73" s="105"/>
      <c r="M73" s="105"/>
      <c r="N73" s="105"/>
    </row>
    <row r="74" spans="1:14" ht="32.25" customHeight="1" x14ac:dyDescent="0.25">
      <c r="A74" s="3"/>
      <c r="B74" s="105" t="s">
        <v>81</v>
      </c>
      <c r="C74" s="105"/>
      <c r="D74" s="105"/>
      <c r="E74" s="105"/>
      <c r="F74" s="105"/>
      <c r="G74" s="105"/>
      <c r="H74" s="105"/>
      <c r="I74" s="105"/>
      <c r="J74" s="105"/>
      <c r="K74" s="105"/>
      <c r="L74" s="105"/>
      <c r="M74" s="105"/>
      <c r="N74" s="105"/>
    </row>
    <row r="75" spans="1:14" x14ac:dyDescent="0.25">
      <c r="A75" s="3"/>
      <c r="B75" s="36"/>
      <c r="C75" s="36"/>
      <c r="D75" s="36"/>
      <c r="E75" s="36"/>
      <c r="F75" s="36"/>
      <c r="G75" s="10"/>
      <c r="H75" s="10"/>
      <c r="I75" s="10"/>
      <c r="J75" s="10"/>
      <c r="K75" s="10"/>
      <c r="L75" s="10"/>
      <c r="M75" s="10"/>
      <c r="N75" s="10"/>
    </row>
    <row r="76" spans="1:14" ht="35.25" customHeight="1" x14ac:dyDescent="0.25">
      <c r="A76" s="7">
        <v>13</v>
      </c>
      <c r="B76" s="106" t="s">
        <v>29</v>
      </c>
      <c r="C76" s="107"/>
      <c r="D76" s="107"/>
      <c r="E76" s="107"/>
      <c r="F76" s="107"/>
      <c r="G76" s="108"/>
      <c r="H76" s="9"/>
      <c r="I76" s="9"/>
      <c r="J76" s="9"/>
      <c r="K76" s="9"/>
      <c r="L76" s="9"/>
      <c r="M76" s="9"/>
      <c r="N76" s="9"/>
    </row>
    <row r="77" spans="1:14" x14ac:dyDescent="0.25">
      <c r="A77" s="7"/>
      <c r="C77" s="11"/>
      <c r="D77" s="11"/>
      <c r="E77" s="11"/>
      <c r="F77" s="11"/>
      <c r="G77" s="11"/>
      <c r="H77" s="11"/>
      <c r="I77" s="11"/>
      <c r="J77" s="11"/>
      <c r="K77" s="11"/>
      <c r="L77" s="11"/>
      <c r="M77" s="11"/>
      <c r="N77" s="11"/>
    </row>
    <row r="78" spans="1:14" ht="76.5" x14ac:dyDescent="0.25">
      <c r="A78" s="3"/>
      <c r="B78" s="58" t="s">
        <v>30</v>
      </c>
      <c r="C78" s="59" t="s">
        <v>31</v>
      </c>
      <c r="D78" s="59" t="s">
        <v>44</v>
      </c>
      <c r="E78" s="57" t="s">
        <v>60</v>
      </c>
      <c r="F78" s="57" t="s">
        <v>61</v>
      </c>
      <c r="G78" s="59" t="s">
        <v>65</v>
      </c>
      <c r="H78" s="8"/>
      <c r="I78" s="8"/>
      <c r="J78" s="8"/>
      <c r="K78" s="8"/>
      <c r="L78" s="10"/>
      <c r="M78" s="10"/>
      <c r="N78" s="10"/>
    </row>
    <row r="79" spans="1:14" ht="13.5" customHeight="1" x14ac:dyDescent="0.25">
      <c r="A79" s="3"/>
      <c r="B79" s="117" t="s">
        <v>32</v>
      </c>
      <c r="C79" s="38" t="s">
        <v>67</v>
      </c>
      <c r="D79" s="51">
        <v>3.46</v>
      </c>
      <c r="E79" s="70">
        <v>9.6999999999999993</v>
      </c>
      <c r="F79" s="51">
        <v>14.7</v>
      </c>
      <c r="G79" s="51" t="s">
        <v>53</v>
      </c>
      <c r="L79" s="37"/>
      <c r="M79" s="37"/>
      <c r="N79" s="37"/>
    </row>
    <row r="80" spans="1:14" x14ac:dyDescent="0.25">
      <c r="A80" s="3"/>
      <c r="B80" s="117"/>
      <c r="C80" s="38" t="s">
        <v>33</v>
      </c>
      <c r="D80" s="52"/>
      <c r="E80" s="72"/>
      <c r="F80" s="52"/>
      <c r="G80" s="52"/>
      <c r="L80" s="37"/>
      <c r="M80" s="37"/>
      <c r="N80" s="37"/>
    </row>
    <row r="81" spans="1:14" ht="15" x14ac:dyDescent="0.25">
      <c r="A81" s="3"/>
      <c r="B81" s="117"/>
      <c r="C81" s="68" t="s">
        <v>82</v>
      </c>
      <c r="D81" s="52">
        <v>3.19</v>
      </c>
      <c r="E81" s="70">
        <v>6.53</v>
      </c>
      <c r="F81" s="51">
        <v>13.52</v>
      </c>
      <c r="G81" s="51" t="s">
        <v>53</v>
      </c>
      <c r="L81" s="37"/>
      <c r="M81" s="37"/>
      <c r="N81" s="37"/>
    </row>
    <row r="82" spans="1:14" ht="15" x14ac:dyDescent="0.25">
      <c r="A82" s="3"/>
      <c r="B82" s="117"/>
      <c r="C82" s="68" t="s">
        <v>83</v>
      </c>
      <c r="D82" s="53">
        <v>1.32</v>
      </c>
      <c r="E82" s="70">
        <v>0.33</v>
      </c>
      <c r="F82" s="51">
        <v>0.3</v>
      </c>
      <c r="G82" s="51" t="s">
        <v>53</v>
      </c>
      <c r="L82" s="37"/>
      <c r="M82" s="37"/>
      <c r="N82" s="37"/>
    </row>
    <row r="83" spans="1:14" x14ac:dyDescent="0.25">
      <c r="A83" s="3"/>
      <c r="B83" s="117"/>
      <c r="C83" s="38" t="s">
        <v>34</v>
      </c>
      <c r="D83" s="63">
        <f>+AVERAGE(D81:D82)</f>
        <v>2.2549999999999999</v>
      </c>
      <c r="E83" s="73">
        <f>+AVERAGE(E81:E82)</f>
        <v>3.43</v>
      </c>
      <c r="F83" s="73">
        <f>+AVERAGE(F81:F82)</f>
        <v>6.91</v>
      </c>
      <c r="G83" s="65" t="s">
        <v>53</v>
      </c>
      <c r="I83" s="49"/>
      <c r="L83" s="37"/>
      <c r="M83" s="37"/>
      <c r="N83" s="37"/>
    </row>
    <row r="84" spans="1:14" ht="15.6" customHeight="1" x14ac:dyDescent="0.25">
      <c r="A84" s="3"/>
      <c r="B84" s="117" t="s">
        <v>35</v>
      </c>
      <c r="C84" s="38" t="s">
        <v>67</v>
      </c>
      <c r="D84" s="52">
        <v>41.62</v>
      </c>
      <c r="E84" s="70">
        <f>+F65/E79</f>
        <v>25.056701030927837</v>
      </c>
      <c r="F84" s="51">
        <f>+I65/F79</f>
        <v>25.608843537414966</v>
      </c>
      <c r="G84" s="51" t="s">
        <v>53</v>
      </c>
      <c r="I84" s="49"/>
      <c r="L84" s="37"/>
      <c r="M84" s="37"/>
      <c r="N84" s="37"/>
    </row>
    <row r="85" spans="1:14" x14ac:dyDescent="0.25">
      <c r="A85" s="3"/>
      <c r="B85" s="117"/>
      <c r="C85" s="38" t="s">
        <v>33</v>
      </c>
      <c r="D85" s="52"/>
      <c r="E85" s="72"/>
      <c r="F85" s="52"/>
      <c r="G85" s="52"/>
      <c r="I85" s="49"/>
      <c r="L85" s="37"/>
      <c r="M85" s="37"/>
      <c r="N85" s="37"/>
    </row>
    <row r="86" spans="1:14" ht="15" x14ac:dyDescent="0.25">
      <c r="A86" s="3"/>
      <c r="B86" s="117"/>
      <c r="C86" s="68" t="s">
        <v>82</v>
      </c>
      <c r="D86" s="52">
        <v>30.2</v>
      </c>
      <c r="E86" s="70">
        <f>323.4/E81</f>
        <v>49.525267993874422</v>
      </c>
      <c r="F86" s="51">
        <v>32.418639053254438</v>
      </c>
      <c r="G86" s="51" t="s">
        <v>53</v>
      </c>
      <c r="I86" s="49"/>
      <c r="L86" s="37"/>
      <c r="M86" s="37"/>
      <c r="N86" s="37"/>
    </row>
    <row r="87" spans="1:14" ht="15" x14ac:dyDescent="0.25">
      <c r="A87" s="3"/>
      <c r="B87" s="117"/>
      <c r="C87" s="68" t="s">
        <v>83</v>
      </c>
      <c r="D87" s="52">
        <v>30.23</v>
      </c>
      <c r="E87" s="70">
        <f>20/E82</f>
        <v>60.606060606060602</v>
      </c>
      <c r="F87" s="51">
        <f>8.16/0.3</f>
        <v>27.200000000000003</v>
      </c>
      <c r="G87" s="51" t="s">
        <v>53</v>
      </c>
      <c r="I87" s="49"/>
      <c r="L87" s="37"/>
      <c r="M87" s="37"/>
      <c r="N87" s="37"/>
    </row>
    <row r="88" spans="1:14" x14ac:dyDescent="0.25">
      <c r="A88" s="3"/>
      <c r="B88" s="117"/>
      <c r="C88" s="38" t="s">
        <v>34</v>
      </c>
      <c r="D88" s="63">
        <f>+AVERAGE(D86:D87)</f>
        <v>30.215</v>
      </c>
      <c r="E88" s="73">
        <f>+AVERAGE(E86:E87)</f>
        <v>55.065664299967509</v>
      </c>
      <c r="F88" s="73">
        <f>+AVERAGE(F86:F87)</f>
        <v>29.80931952662722</v>
      </c>
      <c r="G88" s="65" t="s">
        <v>53</v>
      </c>
      <c r="L88" s="37"/>
      <c r="M88" s="37"/>
      <c r="N88" s="37"/>
    </row>
    <row r="89" spans="1:14" ht="14.25" customHeight="1" x14ac:dyDescent="0.25">
      <c r="A89" s="3"/>
      <c r="B89" s="117" t="s">
        <v>41</v>
      </c>
      <c r="C89" s="38" t="s">
        <v>67</v>
      </c>
      <c r="D89" s="54">
        <v>0.37619999999999998</v>
      </c>
      <c r="E89" s="71">
        <f>2500/(2500+24174.76)</f>
        <v>9.3721555507903356E-2</v>
      </c>
      <c r="F89" s="75">
        <f>7349.11/32408.86</f>
        <v>0.22676237300540653</v>
      </c>
      <c r="G89" s="51" t="s">
        <v>53</v>
      </c>
      <c r="L89" s="37"/>
      <c r="M89" s="37"/>
      <c r="N89" s="37"/>
    </row>
    <row r="90" spans="1:14" x14ac:dyDescent="0.25">
      <c r="A90" s="3"/>
      <c r="B90" s="117"/>
      <c r="C90" s="38" t="s">
        <v>33</v>
      </c>
      <c r="D90" s="55"/>
      <c r="E90" s="55"/>
      <c r="F90" s="55"/>
      <c r="G90" s="51"/>
      <c r="L90" s="37"/>
      <c r="M90" s="37"/>
      <c r="N90" s="37"/>
    </row>
    <row r="91" spans="1:14" ht="15" x14ac:dyDescent="0.25">
      <c r="A91" s="3"/>
      <c r="B91" s="117"/>
      <c r="C91" s="68" t="s">
        <v>82</v>
      </c>
      <c r="D91" s="56">
        <v>4.2599999999999999E-2</v>
      </c>
      <c r="E91" s="71">
        <f>744.5/8911.78</f>
        <v>8.3541110754529385E-2</v>
      </c>
      <c r="F91" s="75">
        <v>0.12330000000000001</v>
      </c>
      <c r="G91" s="51" t="s">
        <v>53</v>
      </c>
      <c r="L91" s="37"/>
      <c r="M91" s="37"/>
      <c r="N91" s="37"/>
    </row>
    <row r="92" spans="1:14" ht="15" x14ac:dyDescent="0.25">
      <c r="A92" s="3"/>
      <c r="B92" s="117"/>
      <c r="C92" s="68" t="s">
        <v>83</v>
      </c>
      <c r="D92" s="56">
        <v>0.1003</v>
      </c>
      <c r="E92" s="71">
        <f>5130.67/(15785.26+29020.88)</f>
        <v>0.11450819017215051</v>
      </c>
      <c r="F92" s="54">
        <f>5071/(17267.7+55867.26)</f>
        <v>6.933756441515794E-2</v>
      </c>
      <c r="G92" s="51" t="s">
        <v>53</v>
      </c>
      <c r="L92" s="37"/>
      <c r="M92" s="37"/>
      <c r="N92" s="37"/>
    </row>
    <row r="93" spans="1:14" x14ac:dyDescent="0.25">
      <c r="A93" s="3"/>
      <c r="B93" s="117"/>
      <c r="C93" s="38" t="s">
        <v>34</v>
      </c>
      <c r="D93" s="64">
        <f>+AVERAGE(D91:D92)</f>
        <v>7.145E-2</v>
      </c>
      <c r="E93" s="74">
        <f>+AVERAGE(E91:E92)</f>
        <v>9.9024650463339942E-2</v>
      </c>
      <c r="F93" s="74">
        <f>+AVERAGE(F91:F92)</f>
        <v>9.6318782207578973E-2</v>
      </c>
      <c r="G93" s="65" t="s">
        <v>53</v>
      </c>
      <c r="J93" s="25"/>
      <c r="K93" s="25"/>
      <c r="L93" s="37"/>
      <c r="M93" s="37"/>
      <c r="N93" s="37"/>
    </row>
    <row r="94" spans="1:14" ht="13.5" customHeight="1" x14ac:dyDescent="0.25">
      <c r="A94" s="3"/>
      <c r="B94" s="110" t="s">
        <v>36</v>
      </c>
      <c r="C94" s="38" t="s">
        <v>67</v>
      </c>
      <c r="D94" s="52">
        <v>9.18</v>
      </c>
      <c r="E94" s="70">
        <f>+(2500+24174.76)/500</f>
        <v>53.349519999999998</v>
      </c>
      <c r="F94" s="51">
        <f>32408.86/500</f>
        <v>64.817719999999994</v>
      </c>
      <c r="G94" s="51" t="s">
        <v>53</v>
      </c>
      <c r="J94" s="25"/>
      <c r="K94" s="50"/>
      <c r="L94" s="37"/>
      <c r="M94" s="37"/>
      <c r="N94" s="37"/>
    </row>
    <row r="95" spans="1:14" x14ac:dyDescent="0.25">
      <c r="A95" s="3"/>
      <c r="B95" s="110"/>
      <c r="C95" s="38" t="s">
        <v>33</v>
      </c>
      <c r="D95" s="52"/>
      <c r="E95" s="72"/>
      <c r="F95" s="52"/>
      <c r="G95" s="52"/>
      <c r="J95" s="25"/>
      <c r="K95" s="25"/>
      <c r="L95" s="37"/>
      <c r="M95" s="37"/>
      <c r="N95" s="37"/>
    </row>
    <row r="96" spans="1:14" ht="15" x14ac:dyDescent="0.25">
      <c r="A96" s="3"/>
      <c r="B96" s="110"/>
      <c r="C96" s="68" t="s">
        <v>82</v>
      </c>
      <c r="D96" s="52">
        <v>74.8</v>
      </c>
      <c r="E96" s="70">
        <f>8911.78/105.24</f>
        <v>84.680539718738132</v>
      </c>
      <c r="F96" s="51">
        <v>104.84</v>
      </c>
      <c r="G96" s="51" t="s">
        <v>53</v>
      </c>
      <c r="J96" s="25"/>
      <c r="K96" s="25"/>
      <c r="L96" s="37"/>
      <c r="M96" s="37"/>
      <c r="N96" s="37"/>
    </row>
    <row r="97" spans="1:14" ht="15" x14ac:dyDescent="0.25">
      <c r="A97" s="3"/>
      <c r="B97" s="110"/>
      <c r="C97" s="68" t="s">
        <v>83</v>
      </c>
      <c r="D97" s="52">
        <v>12.67</v>
      </c>
      <c r="E97" s="70">
        <f>+(15785.26+29020.88)/15785.26</f>
        <v>2.8384796956147698</v>
      </c>
      <c r="F97" s="51">
        <f>(17267.7+55867.26)/17267.7</f>
        <v>4.2353619764068178</v>
      </c>
      <c r="G97" s="51" t="s">
        <v>53</v>
      </c>
      <c r="J97" s="25"/>
      <c r="K97" s="25"/>
      <c r="L97" s="37"/>
      <c r="M97" s="37"/>
      <c r="N97" s="37"/>
    </row>
    <row r="98" spans="1:14" x14ac:dyDescent="0.25">
      <c r="A98" s="3"/>
      <c r="B98" s="110"/>
      <c r="C98" s="38" t="s">
        <v>34</v>
      </c>
      <c r="D98" s="63">
        <f>+AVERAGE(D96:D97)</f>
        <v>43.734999999999999</v>
      </c>
      <c r="E98" s="73">
        <f>+AVERAGE(E96:E97)</f>
        <v>43.759509707176449</v>
      </c>
      <c r="F98" s="73">
        <f>+AVERAGE(F96:F97)</f>
        <v>54.537680988203412</v>
      </c>
      <c r="G98" s="65" t="s">
        <v>53</v>
      </c>
      <c r="H98" s="37"/>
      <c r="I98" s="37"/>
      <c r="J98" s="37"/>
      <c r="K98" s="37"/>
      <c r="L98" s="37"/>
      <c r="M98" s="37"/>
      <c r="N98" s="37"/>
    </row>
    <row r="99" spans="1:14" ht="22.5" customHeight="1" x14ac:dyDescent="0.25">
      <c r="A99" s="3"/>
      <c r="B99" s="81" t="s">
        <v>98</v>
      </c>
      <c r="C99" s="82"/>
      <c r="D99" s="82"/>
      <c r="E99" s="82"/>
      <c r="F99" s="82"/>
      <c r="G99" s="83"/>
      <c r="H99" s="37"/>
      <c r="I99" s="37"/>
      <c r="J99" s="37"/>
      <c r="K99" s="37"/>
      <c r="L99" s="37"/>
      <c r="M99" s="37"/>
      <c r="N99" s="37"/>
    </row>
    <row r="100" spans="1:14" ht="28.5" customHeight="1" x14ac:dyDescent="0.25">
      <c r="A100" s="3"/>
      <c r="B100" s="84" t="s">
        <v>93</v>
      </c>
      <c r="C100" s="85"/>
      <c r="D100" s="85"/>
      <c r="E100" s="85"/>
      <c r="F100" s="85"/>
      <c r="G100" s="86"/>
      <c r="H100" s="37"/>
      <c r="I100" s="37"/>
      <c r="J100" s="37"/>
      <c r="K100" s="37"/>
      <c r="L100" s="37"/>
      <c r="M100" s="37"/>
      <c r="N100" s="37"/>
    </row>
    <row r="101" spans="1:14" x14ac:dyDescent="0.25">
      <c r="C101" s="87"/>
      <c r="D101" s="87"/>
      <c r="E101" s="87"/>
      <c r="F101" s="87"/>
      <c r="G101" s="87"/>
      <c r="H101" s="37"/>
      <c r="I101" s="37"/>
    </row>
    <row r="102" spans="1:14" x14ac:dyDescent="0.25">
      <c r="A102" s="7">
        <v>14</v>
      </c>
      <c r="B102" s="39" t="s">
        <v>37</v>
      </c>
      <c r="C102" s="102" t="s">
        <v>7</v>
      </c>
      <c r="D102" s="103"/>
      <c r="E102" s="103"/>
      <c r="F102" s="103"/>
      <c r="G102" s="104"/>
    </row>
    <row r="103" spans="1:14" x14ac:dyDescent="0.25">
      <c r="A103" s="13"/>
      <c r="C103" s="40"/>
      <c r="D103" s="40" t="s">
        <v>38</v>
      </c>
      <c r="E103" s="40"/>
      <c r="F103" s="40"/>
      <c r="G103" s="40"/>
    </row>
    <row r="104" spans="1:14" ht="13.5" customHeight="1" x14ac:dyDescent="0.25">
      <c r="B104" s="76" t="s">
        <v>89</v>
      </c>
      <c r="C104" s="77"/>
      <c r="D104" s="77"/>
      <c r="E104" s="77"/>
      <c r="F104" s="77"/>
      <c r="G104" s="78"/>
    </row>
  </sheetData>
  <mergeCells count="61">
    <mergeCell ref="C20:E20"/>
    <mergeCell ref="A1:B1"/>
    <mergeCell ref="C5:E5"/>
    <mergeCell ref="B6:D6"/>
    <mergeCell ref="C10:E10"/>
    <mergeCell ref="B13:C13"/>
    <mergeCell ref="B17:E17"/>
    <mergeCell ref="C18:E18"/>
    <mergeCell ref="C19:E19"/>
    <mergeCell ref="B14:C14"/>
    <mergeCell ref="B33:E33"/>
    <mergeCell ref="C34:E34"/>
    <mergeCell ref="C35:E35"/>
    <mergeCell ref="B37:E37"/>
    <mergeCell ref="B40:E40"/>
    <mergeCell ref="C21:E21"/>
    <mergeCell ref="B22:E22"/>
    <mergeCell ref="B24:E24"/>
    <mergeCell ref="B25:E25"/>
    <mergeCell ref="B31:E31"/>
    <mergeCell ref="E27:E30"/>
    <mergeCell ref="C54:E54"/>
    <mergeCell ref="B50:E50"/>
    <mergeCell ref="B51:B52"/>
    <mergeCell ref="B45:E45"/>
    <mergeCell ref="C36:E36"/>
    <mergeCell ref="C41:E41"/>
    <mergeCell ref="C42:E42"/>
    <mergeCell ref="C43:E43"/>
    <mergeCell ref="B68:N68"/>
    <mergeCell ref="B94:B98"/>
    <mergeCell ref="B72:N72"/>
    <mergeCell ref="D46:E46"/>
    <mergeCell ref="D47:E47"/>
    <mergeCell ref="B48:E48"/>
    <mergeCell ref="B89:B93"/>
    <mergeCell ref="B79:B83"/>
    <mergeCell ref="B84:B88"/>
    <mergeCell ref="B70:N70"/>
    <mergeCell ref="B55:E55"/>
    <mergeCell ref="C57:E57"/>
    <mergeCell ref="B63:B64"/>
    <mergeCell ref="C63:C64"/>
    <mergeCell ref="D63:D64"/>
    <mergeCell ref="B69:N69"/>
    <mergeCell ref="B104:G104"/>
    <mergeCell ref="A51:A52"/>
    <mergeCell ref="B99:G99"/>
    <mergeCell ref="B100:G100"/>
    <mergeCell ref="C101:G101"/>
    <mergeCell ref="E63:E64"/>
    <mergeCell ref="F63:H63"/>
    <mergeCell ref="C51:E52"/>
    <mergeCell ref="C53:E53"/>
    <mergeCell ref="C102:G102"/>
    <mergeCell ref="B71:N71"/>
    <mergeCell ref="B73:N73"/>
    <mergeCell ref="B74:N74"/>
    <mergeCell ref="B76:G76"/>
    <mergeCell ref="I63:K63"/>
    <mergeCell ref="L63:N63"/>
  </mergeCells>
  <printOptions horizontalCentered="1"/>
  <pageMargins left="0.23622047244094491" right="0.23622047244094491" top="0.74803149606299213" bottom="0.74803149606299213" header="0.31496062992125984" footer="0.31496062992125984"/>
  <pageSetup paperSize="9" scale="60"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KP</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Nevil</dc:creator>
  <cp:lastModifiedBy>Nigam Gor</cp:lastModifiedBy>
  <cp:lastPrinted>2023-05-18T08:38:40Z</cp:lastPrinted>
  <dcterms:created xsi:type="dcterms:W3CDTF">2018-10-13T12:55:33Z</dcterms:created>
  <dcterms:modified xsi:type="dcterms:W3CDTF">2025-07-07T05:16:08Z</dcterms:modified>
</cp:coreProperties>
</file>