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19. Kody Technolab Limited\2024-25\"/>
    </mc:Choice>
  </mc:AlternateContent>
  <xr:revisionPtr revIDLastSave="0" documentId="13_ncr:1_{D61A1C32-92E7-4E6B-ADE9-04022E9FFA1A}" xr6:coauthVersionLast="47" xr6:coauthVersionMax="47" xr10:uidLastSave="{00000000-0000-0000-0000-000000000000}"/>
  <bookViews>
    <workbookView xWindow="-120" yWindow="-120" windowWidth="24240" windowHeight="13140" xr2:uid="{00000000-000D-0000-FFFF-FFFF00000000}"/>
  </bookViews>
  <sheets>
    <sheet name="Kody" sheetId="1" r:id="rId1"/>
    <sheet name="Sheet3" sheetId="3" state="hidden" r:id="rId2"/>
  </sheets>
  <calcPr calcId="191029"/>
</workbook>
</file>

<file path=xl/calcChain.xml><?xml version="1.0" encoding="utf-8"?>
<calcChain xmlns="http://schemas.openxmlformats.org/spreadsheetml/2006/main">
  <c r="F96" i="1" l="1"/>
  <c r="F97" i="1" s="1"/>
  <c r="F91" i="1"/>
  <c r="F92" i="1" s="1"/>
  <c r="F86" i="1"/>
  <c r="F87" i="1" s="1"/>
  <c r="F93" i="1"/>
  <c r="F88" i="1"/>
  <c r="E83" i="1"/>
  <c r="F83" i="1"/>
  <c r="F95" i="1"/>
  <c r="F90" i="1"/>
  <c r="F85" i="1"/>
  <c r="F82" i="1"/>
  <c r="E97" i="1"/>
  <c r="E92" i="1"/>
  <c r="E87" i="1"/>
  <c r="E82" i="1"/>
  <c r="D97" i="1"/>
  <c r="D92" i="1"/>
  <c r="D87" i="1"/>
  <c r="D82" i="1"/>
</calcChain>
</file>

<file path=xl/sharedStrings.xml><?xml version="1.0" encoding="utf-8"?>
<sst xmlns="http://schemas.openxmlformats.org/spreadsheetml/2006/main" count="167" uniqueCount="102">
  <si>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</si>
  <si>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</si>
  <si>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</si>
  <si>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</si>
  <si>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</si>
  <si>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</si>
  <si>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</si>
  <si>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</si>
  <si>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</si>
  <si>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</si>
  <si>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</si>
  <si>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</si>
  <si>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</si>
  <si>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</si>
  <si>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</si>
  <si>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</si>
  <si>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(iii) at the end of 3rd FY </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</si>
  <si>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</si>
  <si>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</si>
  <si>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</si>
  <si>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</si>
  <si>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</si>
  <si>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</si>
  <si>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</si>
  <si>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</si>
  <si>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</si>
  <si>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</si>
  <si>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</si>
  <si>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</si>
  <si>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</si>
  <si>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</si>
  <si>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</si>
  <si>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</si>
  <si>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</si>
  <si>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</si>
  <si>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</si>
  <si>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</si>
  <si>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</si>
  <si>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</si>
  <si>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</si>
  <si>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</si>
  <si>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</si>
  <si>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</si>
  <si>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</si>
  <si>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</si>
  <si>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</si>
  <si>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</si>
  <si>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</si>
  <si>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</si>
  <si>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</si>
  <si>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</si>
  <si>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</si>
  <si>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</si>
  <si>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</si>
  <si>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</si>
  <si>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</si>
  <si>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</si>
  <si>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</si>
  <si>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</si>
  <si>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</si>
  <si>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</si>
  <si>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</si>
  <si>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</si>
  <si>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</si>
  <si>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1st FY (March 31, 2024)</t>
  </si>
  <si>
    <t>2nd FY                    (March 31, 2025)</t>
  </si>
  <si>
    <t>3rd FY (March 31, 2026)</t>
  </si>
  <si>
    <t>NA</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</si>
  <si>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</si>
  <si>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</si>
  <si>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</si>
  <si>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</si>
  <si>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</si>
  <si>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At the end of 3rd  FY 2025-26</t>
  </si>
  <si>
    <t># NSE does not have any sectorial index for Pharmaceutical Industry, hence data for Nifty SME Emerge Data has been provided here.</t>
  </si>
  <si>
    <t xml:space="preserve">KODY TECHNOLAB LIMITED
</t>
  </si>
  <si>
    <t>44.23814 Times</t>
  </si>
  <si>
    <t xml:space="preserve">(iv) at the end of 3rd FY </t>
  </si>
  <si>
    <t>NIL</t>
  </si>
  <si>
    <t>Rs. 160/-</t>
  </si>
  <si>
    <t>At close of listing day (September 27, 2023)</t>
  </si>
  <si>
    <t xml:space="preserve">1) Funding Capital Expenditure toward setting up development center at gift city, Gandhinagar of Rs. 273.52 Lakhs  
2) Funding incremental Working Capital Requirement of our Company of Rs. 1250.00 Lakhs
3) Repayment/ prepayment of certain borrowings availed by our Company of Rs. 580.00 Lakhs
4) General Corporate Purpose of Rs. 598.48 Lakhs.    </t>
  </si>
  <si>
    <t>Ksolves India Limited</t>
  </si>
  <si>
    <t>Sigma Solves Limited</t>
  </si>
  <si>
    <t xml:space="preserve">(ii) Actual implementation </t>
  </si>
  <si>
    <t>Issue size (Rs. In lakhs)</t>
  </si>
  <si>
    <t>At close of 30th calendar day (October 26, 2023) from listing day*</t>
  </si>
  <si>
    <t xml:space="preserve">^ Estimated utilization in FY 2023-24. $ As per Statement of Deviation or Variation under Regulation 32 of the SEBI ( Listing Obligation and Disclosures Requirements) Regulations 2015 and details provided by the Company                                                                                                                                            </t>
  </si>
  <si>
    <t>Index (of the Designated Stock Exchange): NSE Nifty</t>
  </si>
  <si>
    <t>Note: Since the company's share were listed on September 27, 2023, we are considering March 31, 2024 as the 1st Financial Year.</t>
  </si>
  <si>
    <t>Since the company's share were listed on September 27, 2023, we are considering March 31, 2024 as the 1st Financial Year.</t>
  </si>
  <si>
    <t>Issuer: Kody Technolab Limited</t>
  </si>
  <si>
    <t>At close of 90th calendar day from (26/12/2023) listing day**</t>
  </si>
  <si>
    <t>Frequently Traded (87.72%)</t>
  </si>
  <si>
    <t xml:space="preserve">*Source:  Prospectus dated September 08, 2023 and based on restated summary statement FY 2021-22 and for peer group data from Annual Report of FY 2021-22 and prospectus is taken.                                                                                                                                                                                                                                                                                                                                     </t>
  </si>
  <si>
    <t>Source: Statement of Deviation or Variation of funds under Regulation 32 of SEBI  (Listing Obligations and Disclosure Requirements) Regulations, 2015 FOR THE HALF YEAR ENDED ON 31st March, 2024.</t>
  </si>
  <si>
    <t>Frequently Traded (25.8%)</t>
  </si>
  <si>
    <t>(ii) at the end of 1st FY (March 31, 2024)</t>
  </si>
  <si>
    <t>(iii) at the end of 2nd FY (March 31,2025)</t>
  </si>
  <si>
    <t>(i) at the end of 1st FY (March 31, 2024)</t>
  </si>
  <si>
    <t>(ii) at the end of 2nd FY (March 31, 2025)</t>
  </si>
  <si>
    <t>(i) at the end of 1st F.Y. (March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</si>
</sst>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164" fontId="16" fillId="0" borderId="0" applyFont="0" applyFill="0" applyBorder="0" applyAlignment="0" applyProtection="0"/>
  </cellStyleXfs>
  <cellXfs count="15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2" fillId="2" borderId="1" xfId="0" applyFont="1" applyFill="1" applyBorder="1" applyAlignment="1">
      <alignment horizontal="left" vertical="center" wrapText="1"/>
    </xf>
    <xf numFmtId="2" fontId="2" fillId="0" borderId="1" xfId="0" applyNumberFormat="1" applyFont="1" applyBorder="1" applyAlignment="1">
      <alignment horizontal="center" vertical="center" wrapText="1"/>
    </xf>
    <xf numFmtId="0" fontId="15" fillId="0" borderId="0" xfId="0" applyFont="1"/>
    <xf numFmtId="0" fontId="2" fillId="2" borderId="1" xfId="0" applyFont="1" applyFill="1" applyBorder="1" applyAlignment="1">
      <alignment horizontal="right" vertical="center" wrapText="1"/>
    </xf>
    <xf numFmtId="0" fontId="15" fillId="0" borderId="1" xfId="0" applyFont="1" applyBorder="1"/>
    <xf numFmtId="2" fontId="3" fillId="0" borderId="1" xfId="0" applyNumberFormat="1" applyFont="1" applyBorder="1" applyAlignment="1">
      <alignment horizontal="center" vertical="center" wrapText="1"/>
    </xf>
    <xf numFmtId="10" fontId="4" fillId="2" borderId="1" xfId="0" applyNumberFormat="1" applyFont="1" applyFill="1" applyBorder="1" applyAlignment="1">
      <alignment horizontal="center" vertical="center" wrapText="1"/>
    </xf>
    <xf numFmtId="4" fontId="4" fillId="0" borderId="1" xfId="0" applyNumberFormat="1" applyFont="1" applyBorder="1" applyAlignment="1">
      <alignment horizontal="center" vertical="center" wrapText="1"/>
    </xf>
    <xf numFmtId="0" fontId="5" fillId="0" borderId="1" xfId="0" applyFont="1" applyBorder="1" applyAlignment="1">
      <alignment horizontal="right" vertical="center" wrapText="1"/>
    </xf>
    <xf numFmtId="2" fontId="2" fillId="2" borderId="1" xfId="0" applyNumberFormat="1" applyFont="1" applyFill="1" applyBorder="1" applyAlignment="1">
      <alignment horizontal="right" vertical="center" wrapText="1"/>
    </xf>
    <xf numFmtId="0" fontId="2" fillId="0" borderId="1" xfId="0" applyFont="1" applyBorder="1" applyAlignment="1">
      <alignment horizontal="left" vertical="center"/>
    </xf>
    <xf numFmtId="164" fontId="5" fillId="0" borderId="1" xfId="1"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2" fillId="2" borderId="6" xfId="0" applyFont="1" applyFill="1" applyBorder="1" applyAlignment="1">
      <alignment vertical="center" wrapText="1"/>
    </xf>
    <xf numFmtId="4" fontId="5" fillId="0" borderId="1" xfId="0" applyNumberFormat="1" applyFont="1" applyBorder="1" applyAlignment="1">
      <alignment vertical="center" wrapText="1"/>
    </xf>
    <xf numFmtId="0" fontId="2" fillId="0" borderId="1" xfId="0" applyFont="1" applyBorder="1" applyAlignment="1">
      <alignment horizontal="center" vertical="center" wrapText="1"/>
    </xf>
    <xf numFmtId="10"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14"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15" fillId="0" borderId="15" xfId="0" applyFont="1" applyBorder="1"/>
    <xf numFmtId="0" fontId="15"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3"/>
  <sheetViews>
    <sheetView tabSelected="1" topLeftCell="A79" zoomScale="115" zoomScaleNormal="115" workbookViewId="0">
      <selection activeCell="F95" sqref="F95"/>
    </sheetView>
  </sheetViews>
  <sheetFormatPr defaultColWidth="8.7109375" defaultRowHeight="12.75" x14ac:dyDescent="0.25"/>
  <cols>
    <col min="1" max="1" width="8.7109375" style="1"/>
    <col min="2" max="3" width="42.28515625" style="1" customWidth="1"/>
    <col min="4" max="4" width="18.7109375" style="1" customWidth="1"/>
    <col min="5" max="5" width="18" style="1" customWidth="1"/>
    <col min="6" max="6" width="16.5703125" style="1" customWidth="1"/>
    <col min="7" max="7" width="15" style="1" customWidth="1"/>
    <col min="8" max="8" width="9.28515625" style="1" customWidth="1"/>
    <col min="9" max="9" width="10.7109375" style="1" customWidth="1"/>
    <col min="10" max="10" width="13.5703125" style="1" customWidth="1"/>
    <col min="11" max="11" width="12.28515625" style="1" customWidth="1"/>
    <col min="12" max="12" width="11.28515625" style="1" customWidth="1"/>
    <col min="13" max="13" width="10" style="1" customWidth="1"/>
    <col min="14" max="14" width="9.7109375" style="1" customWidth="1"/>
    <col min="15" max="16384" width="8.7109375" style="1"/>
  </cols>
  <sheetData>
    <row r="1" spans="1:14" ht="14.65" customHeight="1" x14ac:dyDescent="0.25">
      <c r="A1" s="81" t="s">
        <v>0</v>
      </c>
      <c r="B1" s="81"/>
      <c r="D1" s="2"/>
    </row>
    <row r="2" spans="1:14" x14ac:dyDescent="0.25">
      <c r="C2" s="24"/>
    </row>
    <row r="3" spans="1:14" ht="13.5" customHeight="1" x14ac:dyDescent="0.25">
      <c r="A3" s="3" t="s">
        <v>1</v>
      </c>
      <c r="B3" s="4" t="s">
        <v>2</v>
      </c>
      <c r="C3" s="70" t="s">
        <v>75</v>
      </c>
    </row>
    <row r="4" spans="1:14" x14ac:dyDescent="0.25">
      <c r="D4" s="5"/>
    </row>
    <row r="5" spans="1:14" ht="21" customHeight="1" x14ac:dyDescent="0.25">
      <c r="A5" s="6">
        <v>1</v>
      </c>
      <c r="B5" s="4" t="s">
        <v>3</v>
      </c>
      <c r="C5" s="82" t="s">
        <v>56</v>
      </c>
      <c r="D5" s="82"/>
      <c r="E5" s="82"/>
    </row>
    <row r="6" spans="1:14" x14ac:dyDescent="0.25">
      <c r="A6" s="7"/>
      <c r="B6" s="9"/>
      <c r="D6" s="5"/>
    </row>
    <row r="7" spans="1:14" ht="17.25" customHeight="1" x14ac:dyDescent="0.25">
      <c r="A7" s="7">
        <v>2</v>
      </c>
      <c r="B7" s="4" t="s">
        <v>85</v>
      </c>
      <c r="C7" s="69">
        <v>2752</v>
      </c>
      <c r="D7" s="5"/>
    </row>
    <row r="8" spans="1:14" x14ac:dyDescent="0.25">
      <c r="A8" s="7"/>
      <c r="B8" s="9"/>
      <c r="D8" s="5"/>
    </row>
    <row r="9" spans="1:14" ht="30.6" customHeight="1" x14ac:dyDescent="0.25">
      <c r="A9" s="7">
        <v>3</v>
      </c>
      <c r="B9" s="4" t="s">
        <v>4</v>
      </c>
      <c r="C9" s="83" t="s">
        <v>43</v>
      </c>
      <c r="D9" s="84"/>
      <c r="E9" s="85"/>
    </row>
    <row r="10" spans="1:14" x14ac:dyDescent="0.25">
      <c r="A10" s="7"/>
      <c r="B10" s="9"/>
      <c r="D10" s="5"/>
    </row>
    <row r="11" spans="1:14" x14ac:dyDescent="0.25">
      <c r="A11" s="7">
        <v>4</v>
      </c>
      <c r="B11" s="4" t="s">
        <v>5</v>
      </c>
      <c r="C11" s="63" t="s">
        <v>76</v>
      </c>
      <c r="D11" s="5"/>
    </row>
    <row r="12" spans="1:14" ht="14.65" customHeight="1" x14ac:dyDescent="0.25">
      <c r="A12" s="7"/>
      <c r="B12" s="86" t="s">
        <v>42</v>
      </c>
      <c r="C12" s="87"/>
      <c r="D12" s="5"/>
    </row>
    <row r="13" spans="1:14" ht="13.5" customHeight="1" x14ac:dyDescent="0.25">
      <c r="A13" s="7"/>
      <c r="B13" s="92" t="s">
        <v>44</v>
      </c>
      <c r="C13" s="93"/>
      <c r="D13" s="5"/>
    </row>
    <row r="14" spans="1:14" ht="14.65" customHeight="1" x14ac:dyDescent="0.25">
      <c r="A14" s="7"/>
      <c r="B14" s="44"/>
      <c r="C14" s="45"/>
      <c r="D14" s="5"/>
    </row>
    <row r="15" spans="1:14" x14ac:dyDescent="0.25">
      <c r="A15" s="7"/>
      <c r="D15" s="5"/>
    </row>
    <row r="16" spans="1:14" ht="29.25" customHeight="1" x14ac:dyDescent="0.25">
      <c r="A16" s="7">
        <v>5</v>
      </c>
      <c r="B16" s="88" t="s">
        <v>49</v>
      </c>
      <c r="C16" s="89"/>
      <c r="D16" s="89"/>
      <c r="E16" s="90"/>
      <c r="F16" s="9"/>
      <c r="G16" s="9"/>
      <c r="H16" s="9"/>
      <c r="I16" s="9"/>
      <c r="J16" s="10"/>
      <c r="K16" s="10"/>
      <c r="L16" s="10"/>
      <c r="M16" s="10"/>
      <c r="N16" s="10"/>
    </row>
    <row r="17" spans="1:14" x14ac:dyDescent="0.25">
      <c r="A17" s="7"/>
      <c r="B17" s="46" t="s">
        <v>6</v>
      </c>
      <c r="C17" s="91" t="s">
        <v>78</v>
      </c>
      <c r="D17" s="91"/>
      <c r="E17" s="91"/>
      <c r="F17" s="11"/>
      <c r="G17" s="10"/>
      <c r="H17" s="10"/>
      <c r="I17" s="10"/>
      <c r="J17" s="10"/>
      <c r="K17" s="10"/>
      <c r="L17" s="10"/>
      <c r="M17" s="10"/>
      <c r="N17" s="10"/>
    </row>
    <row r="18" spans="1:14" x14ac:dyDescent="0.25">
      <c r="A18" s="7"/>
      <c r="B18" s="46" t="s">
        <v>97</v>
      </c>
      <c r="C18" s="91" t="s">
        <v>78</v>
      </c>
      <c r="D18" s="91"/>
      <c r="E18" s="91"/>
      <c r="F18" s="11"/>
      <c r="G18" s="10"/>
      <c r="H18" s="10"/>
      <c r="I18" s="10"/>
      <c r="J18" s="10"/>
      <c r="K18" s="10"/>
      <c r="L18" s="10"/>
      <c r="M18" s="10"/>
      <c r="N18" s="10"/>
    </row>
    <row r="19" spans="1:14" x14ac:dyDescent="0.25">
      <c r="A19" s="7"/>
      <c r="B19" s="46" t="s">
        <v>98</v>
      </c>
      <c r="C19" s="79">
        <v>1.2999999999999999E-3</v>
      </c>
      <c r="D19" s="80"/>
      <c r="E19" s="80"/>
      <c r="F19" s="11"/>
      <c r="G19" s="10"/>
      <c r="H19" s="10"/>
      <c r="I19" s="10"/>
      <c r="J19" s="10"/>
      <c r="K19" s="10"/>
      <c r="L19" s="10"/>
      <c r="M19" s="10"/>
      <c r="N19" s="10"/>
    </row>
    <row r="20" spans="1:14" x14ac:dyDescent="0.25">
      <c r="A20" s="7"/>
      <c r="B20" s="47" t="s">
        <v>77</v>
      </c>
      <c r="C20" s="80" t="s">
        <v>8</v>
      </c>
      <c r="D20" s="80"/>
      <c r="E20" s="80"/>
      <c r="F20" s="11"/>
      <c r="G20" s="10"/>
      <c r="H20" s="10"/>
      <c r="I20" s="10"/>
      <c r="J20" s="10"/>
      <c r="K20" s="10"/>
      <c r="L20" s="10"/>
      <c r="M20" s="10"/>
      <c r="N20" s="10"/>
    </row>
    <row r="21" spans="1:14" x14ac:dyDescent="0.25">
      <c r="A21" s="7"/>
      <c r="B21" s="95" t="s">
        <v>57</v>
      </c>
      <c r="C21" s="95"/>
      <c r="D21" s="95"/>
      <c r="E21" s="95"/>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94" t="s">
        <v>50</v>
      </c>
      <c r="C23" s="94"/>
      <c r="D23" s="94"/>
      <c r="E23" s="94"/>
      <c r="F23" s="9"/>
      <c r="G23" s="9"/>
      <c r="H23" s="10"/>
      <c r="I23" s="9"/>
      <c r="J23" s="9"/>
    </row>
    <row r="24" spans="1:14" x14ac:dyDescent="0.25">
      <c r="A24" s="7"/>
      <c r="B24" s="96" t="s">
        <v>9</v>
      </c>
      <c r="C24" s="97"/>
      <c r="D24" s="97"/>
      <c r="E24" s="98"/>
      <c r="F24" s="11"/>
    </row>
    <row r="25" spans="1:14" ht="25.5" x14ac:dyDescent="0.25">
      <c r="A25" s="7"/>
      <c r="B25" s="12" t="s">
        <v>10</v>
      </c>
      <c r="C25" s="56" t="s">
        <v>64</v>
      </c>
      <c r="D25" s="56" t="s">
        <v>65</v>
      </c>
      <c r="E25" s="56" t="s">
        <v>66</v>
      </c>
      <c r="F25" s="11"/>
    </row>
    <row r="26" spans="1:14" ht="12.75" customHeight="1" x14ac:dyDescent="0.25">
      <c r="A26" s="7"/>
      <c r="B26" s="29" t="s">
        <v>11</v>
      </c>
      <c r="C26" s="71">
        <v>2245.6999999999998</v>
      </c>
      <c r="D26" s="77">
        <v>7177.18</v>
      </c>
      <c r="E26" s="78" t="s">
        <v>8</v>
      </c>
      <c r="F26" s="24"/>
      <c r="G26" s="24"/>
    </row>
    <row r="27" spans="1:14" ht="12.75" customHeight="1" x14ac:dyDescent="0.25">
      <c r="A27" s="7"/>
      <c r="B27" s="29" t="s">
        <v>12</v>
      </c>
      <c r="C27" s="71">
        <v>488.87</v>
      </c>
      <c r="D27" s="77">
        <v>1762.24</v>
      </c>
      <c r="E27" s="78"/>
      <c r="F27" s="24"/>
      <c r="G27" s="24"/>
    </row>
    <row r="28" spans="1:14" ht="12.75" customHeight="1" x14ac:dyDescent="0.25">
      <c r="A28" s="7"/>
      <c r="B28" s="29" t="s">
        <v>13</v>
      </c>
      <c r="C28" s="71">
        <v>637.38</v>
      </c>
      <c r="D28" s="77">
        <v>1274.76</v>
      </c>
      <c r="E28" s="78"/>
      <c r="F28" s="24"/>
      <c r="G28" s="24"/>
    </row>
    <row r="29" spans="1:14" ht="12.75" customHeight="1" x14ac:dyDescent="0.25">
      <c r="A29" s="7"/>
      <c r="B29" s="29" t="s">
        <v>14</v>
      </c>
      <c r="C29" s="71">
        <v>3073.3</v>
      </c>
      <c r="D29" s="77">
        <v>6635.96</v>
      </c>
      <c r="E29" s="78"/>
      <c r="F29" s="24"/>
      <c r="G29" s="24"/>
    </row>
    <row r="30" spans="1:14" x14ac:dyDescent="0.25">
      <c r="A30" s="7"/>
      <c r="B30" s="99" t="s">
        <v>90</v>
      </c>
      <c r="C30" s="100"/>
      <c r="D30" s="100"/>
      <c r="E30" s="101"/>
      <c r="F30" s="11"/>
    </row>
    <row r="31" spans="1:14" x14ac:dyDescent="0.25">
      <c r="A31" s="7"/>
      <c r="B31" s="10"/>
      <c r="C31" s="11"/>
      <c r="D31" s="11"/>
      <c r="E31" s="11"/>
      <c r="F31" s="11"/>
    </row>
    <row r="32" spans="1:14" ht="29.25" customHeight="1" x14ac:dyDescent="0.25">
      <c r="A32" s="7">
        <v>7</v>
      </c>
      <c r="B32" s="94" t="s">
        <v>15</v>
      </c>
      <c r="C32" s="94"/>
      <c r="D32" s="94"/>
      <c r="E32" s="94"/>
      <c r="F32" s="9"/>
      <c r="G32" s="9"/>
      <c r="H32" s="9"/>
      <c r="I32" s="9"/>
      <c r="J32" s="9"/>
    </row>
    <row r="33" spans="1:10" x14ac:dyDescent="0.25">
      <c r="A33" s="7"/>
      <c r="B33" s="12" t="s">
        <v>99</v>
      </c>
      <c r="C33" s="80" t="s">
        <v>93</v>
      </c>
      <c r="D33" s="80"/>
      <c r="E33" s="80"/>
      <c r="F33" s="10"/>
    </row>
    <row r="34" spans="1:10" x14ac:dyDescent="0.25">
      <c r="A34" s="7"/>
      <c r="B34" s="12" t="s">
        <v>100</v>
      </c>
      <c r="C34" s="80" t="s">
        <v>96</v>
      </c>
      <c r="D34" s="80"/>
      <c r="E34" s="80"/>
      <c r="F34" s="10"/>
    </row>
    <row r="35" spans="1:10" x14ac:dyDescent="0.25">
      <c r="A35" s="7"/>
      <c r="B35" s="12" t="s">
        <v>16</v>
      </c>
      <c r="C35" s="80" t="s">
        <v>8</v>
      </c>
      <c r="D35" s="80"/>
      <c r="E35" s="80"/>
      <c r="F35" s="10"/>
    </row>
    <row r="36" spans="1:10" x14ac:dyDescent="0.25">
      <c r="A36" s="7"/>
      <c r="B36" s="86" t="s">
        <v>54</v>
      </c>
      <c r="C36" s="86"/>
      <c r="D36" s="86"/>
      <c r="E36" s="86"/>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94" t="s">
        <v>51</v>
      </c>
      <c r="C39" s="94"/>
      <c r="D39" s="94"/>
      <c r="E39" s="94"/>
      <c r="F39" s="9"/>
      <c r="G39" s="9"/>
      <c r="H39" s="9"/>
      <c r="I39" s="9"/>
      <c r="J39" s="9"/>
    </row>
    <row r="40" spans="1:10" x14ac:dyDescent="0.25">
      <c r="A40" s="7"/>
      <c r="B40" s="12" t="s">
        <v>101</v>
      </c>
      <c r="C40" s="78" t="s">
        <v>7</v>
      </c>
      <c r="D40" s="78"/>
      <c r="E40" s="78"/>
      <c r="F40" s="10"/>
    </row>
    <row r="41" spans="1:10" x14ac:dyDescent="0.25">
      <c r="A41" s="7"/>
      <c r="B41" s="12" t="s">
        <v>100</v>
      </c>
      <c r="C41" s="78" t="s">
        <v>7</v>
      </c>
      <c r="D41" s="78"/>
      <c r="E41" s="78"/>
      <c r="F41" s="10"/>
    </row>
    <row r="42" spans="1:10" x14ac:dyDescent="0.25">
      <c r="A42" s="7"/>
      <c r="B42" s="12" t="s">
        <v>16</v>
      </c>
      <c r="C42" s="78" t="s">
        <v>8</v>
      </c>
      <c r="D42" s="78"/>
      <c r="E42" s="78"/>
      <c r="F42" s="10"/>
    </row>
    <row r="43" spans="1:10" x14ac:dyDescent="0.25">
      <c r="A43" s="3"/>
      <c r="D43" s="13"/>
      <c r="E43" s="10"/>
    </row>
    <row r="44" spans="1:10" ht="31.5" customHeight="1" x14ac:dyDescent="0.25">
      <c r="A44" s="14">
        <v>9</v>
      </c>
      <c r="B44" s="94" t="s">
        <v>46</v>
      </c>
      <c r="C44" s="94"/>
      <c r="D44" s="94"/>
      <c r="E44" s="94"/>
      <c r="F44" s="15"/>
      <c r="G44" s="9"/>
      <c r="H44" s="9"/>
      <c r="I44" s="9"/>
    </row>
    <row r="45" spans="1:10" ht="38.25" customHeight="1" x14ac:dyDescent="0.25">
      <c r="A45" s="14"/>
      <c r="B45" s="42" t="s">
        <v>40</v>
      </c>
      <c r="C45" s="75" t="s">
        <v>84</v>
      </c>
      <c r="D45" s="103" t="s">
        <v>39</v>
      </c>
      <c r="E45" s="103"/>
    </row>
    <row r="46" spans="1:10" x14ac:dyDescent="0.25">
      <c r="A46" s="16"/>
      <c r="B46" s="60" t="s">
        <v>67</v>
      </c>
      <c r="C46" s="74" t="s">
        <v>67</v>
      </c>
      <c r="D46" s="104" t="s">
        <v>67</v>
      </c>
      <c r="E46" s="104"/>
    </row>
    <row r="47" spans="1:10" ht="30" customHeight="1" x14ac:dyDescent="0.25">
      <c r="A47" s="43"/>
      <c r="B47" s="105" t="s">
        <v>87</v>
      </c>
      <c r="C47" s="105"/>
      <c r="D47" s="105"/>
      <c r="E47" s="105"/>
    </row>
    <row r="48" spans="1:10" x14ac:dyDescent="0.25">
      <c r="A48" s="17"/>
      <c r="B48" s="18"/>
      <c r="C48" s="13"/>
      <c r="D48" s="13"/>
      <c r="E48" s="13"/>
      <c r="F48" s="11"/>
      <c r="G48" s="11"/>
      <c r="H48" s="11"/>
      <c r="I48" s="11"/>
    </row>
    <row r="49" spans="1:14" ht="24" customHeight="1" x14ac:dyDescent="0.25">
      <c r="A49" s="14">
        <v>10</v>
      </c>
      <c r="B49" s="117" t="s">
        <v>53</v>
      </c>
      <c r="C49" s="118"/>
      <c r="D49" s="118"/>
      <c r="E49" s="118"/>
      <c r="F49" s="11"/>
      <c r="G49" s="11"/>
      <c r="H49" s="11"/>
    </row>
    <row r="50" spans="1:14" ht="24" customHeight="1" x14ac:dyDescent="0.25">
      <c r="A50" s="130"/>
      <c r="B50" s="153" t="s">
        <v>17</v>
      </c>
      <c r="C50" s="144" t="s">
        <v>81</v>
      </c>
      <c r="D50" s="145"/>
      <c r="E50" s="146"/>
      <c r="K50" s="2"/>
    </row>
    <row r="51" spans="1:14" ht="49.15" customHeight="1" x14ac:dyDescent="0.25">
      <c r="A51" s="131"/>
      <c r="B51" s="154"/>
      <c r="C51" s="147"/>
      <c r="D51" s="148"/>
      <c r="E51" s="149"/>
      <c r="K51" s="2"/>
    </row>
    <row r="52" spans="1:14" ht="68.25" customHeight="1" x14ac:dyDescent="0.25">
      <c r="A52" s="14"/>
      <c r="B52" s="76" t="s">
        <v>18</v>
      </c>
      <c r="C52" s="150" t="s">
        <v>81</v>
      </c>
      <c r="D52" s="151"/>
      <c r="E52" s="152"/>
    </row>
    <row r="53" spans="1:14" x14ac:dyDescent="0.25">
      <c r="A53" s="16"/>
      <c r="B53" s="19" t="s">
        <v>19</v>
      </c>
      <c r="C53" s="114" t="s">
        <v>67</v>
      </c>
      <c r="D53" s="115"/>
      <c r="E53" s="116"/>
      <c r="F53" s="20"/>
      <c r="K53" s="21"/>
    </row>
    <row r="54" spans="1:14" s="24" customFormat="1" ht="61.5" customHeight="1" x14ac:dyDescent="0.25">
      <c r="A54" s="22" t="s">
        <v>20</v>
      </c>
      <c r="B54" s="108" t="s">
        <v>95</v>
      </c>
      <c r="C54" s="109"/>
      <c r="D54" s="109"/>
      <c r="E54" s="109"/>
      <c r="F54" s="23"/>
      <c r="G54" s="23"/>
    </row>
    <row r="55" spans="1:14" x14ac:dyDescent="0.25">
      <c r="A55" s="25"/>
      <c r="B55" s="26"/>
      <c r="C55" s="27"/>
      <c r="D55" s="27"/>
      <c r="E55" s="27"/>
      <c r="F55" s="28"/>
      <c r="G55" s="20"/>
    </row>
    <row r="56" spans="1:14" x14ac:dyDescent="0.25">
      <c r="A56" s="7">
        <v>11</v>
      </c>
      <c r="B56" s="4" t="s">
        <v>21</v>
      </c>
      <c r="C56" s="110" t="s">
        <v>47</v>
      </c>
      <c r="D56" s="110"/>
      <c r="E56" s="110"/>
      <c r="F56" s="9"/>
      <c r="G56" s="9"/>
      <c r="H56" s="30"/>
      <c r="I56" s="9"/>
      <c r="J56" s="9"/>
    </row>
    <row r="57" spans="1:14" x14ac:dyDescent="0.25">
      <c r="A57" s="7"/>
      <c r="B57" s="11"/>
      <c r="C57" s="11"/>
      <c r="D57" s="11"/>
      <c r="E57" s="11"/>
      <c r="F57" s="11"/>
      <c r="G57" s="11"/>
      <c r="H57" s="31"/>
      <c r="I57" s="31"/>
      <c r="J57" s="11"/>
    </row>
    <row r="58" spans="1:14" x14ac:dyDescent="0.25">
      <c r="A58" s="7">
        <v>12</v>
      </c>
      <c r="B58" s="9" t="s">
        <v>22</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23</v>
      </c>
      <c r="C60" s="68" t="s">
        <v>79</v>
      </c>
      <c r="D60" s="11"/>
      <c r="E60" s="11"/>
      <c r="F60" s="31"/>
      <c r="G60" s="31"/>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94" t="s">
        <v>24</v>
      </c>
      <c r="C62" s="111" t="s">
        <v>80</v>
      </c>
      <c r="D62" s="111" t="s">
        <v>86</v>
      </c>
      <c r="E62" s="139" t="s">
        <v>92</v>
      </c>
      <c r="F62" s="141" t="s">
        <v>68</v>
      </c>
      <c r="G62" s="142"/>
      <c r="H62" s="143"/>
      <c r="I62" s="124" t="s">
        <v>69</v>
      </c>
      <c r="J62" s="124"/>
      <c r="K62" s="124"/>
      <c r="L62" s="124" t="s">
        <v>70</v>
      </c>
      <c r="M62" s="124"/>
      <c r="N62" s="124"/>
    </row>
    <row r="63" spans="1:14" ht="38.25" x14ac:dyDescent="0.25">
      <c r="A63" s="3"/>
      <c r="B63" s="94"/>
      <c r="C63" s="112"/>
      <c r="D63" s="112"/>
      <c r="E63" s="140"/>
      <c r="F63" s="12" t="s">
        <v>52</v>
      </c>
      <c r="G63" s="12" t="s">
        <v>25</v>
      </c>
      <c r="H63" s="12" t="s">
        <v>26</v>
      </c>
      <c r="I63" s="12" t="s">
        <v>59</v>
      </c>
      <c r="J63" s="12" t="s">
        <v>25</v>
      </c>
      <c r="K63" s="12" t="s">
        <v>26</v>
      </c>
      <c r="L63" s="12" t="s">
        <v>59</v>
      </c>
      <c r="M63" s="12" t="s">
        <v>25</v>
      </c>
      <c r="N63" s="12" t="s">
        <v>26</v>
      </c>
    </row>
    <row r="64" spans="1:14" x14ac:dyDescent="0.25">
      <c r="A64" s="3"/>
      <c r="B64" s="12" t="s">
        <v>55</v>
      </c>
      <c r="C64" s="32">
        <v>160</v>
      </c>
      <c r="D64" s="33">
        <v>231.8</v>
      </c>
      <c r="E64" s="33">
        <v>513.6</v>
      </c>
      <c r="F64" s="51">
        <v>950.55</v>
      </c>
      <c r="G64" s="51">
        <v>1236.6500000000001</v>
      </c>
      <c r="H64" s="51">
        <v>169</v>
      </c>
      <c r="I64" s="51">
        <v>950</v>
      </c>
      <c r="J64" s="51">
        <v>4175</v>
      </c>
      <c r="K64" s="51">
        <v>670</v>
      </c>
      <c r="L64" s="51" t="s">
        <v>62</v>
      </c>
      <c r="M64" s="51" t="s">
        <v>62</v>
      </c>
      <c r="N64" s="51" t="s">
        <v>62</v>
      </c>
    </row>
    <row r="65" spans="1:14" ht="25.5" x14ac:dyDescent="0.25">
      <c r="A65" s="3"/>
      <c r="B65" s="12" t="s">
        <v>88</v>
      </c>
      <c r="C65" s="59">
        <v>19716.45</v>
      </c>
      <c r="D65" s="48">
        <v>19802</v>
      </c>
      <c r="E65" s="33">
        <v>21349.4</v>
      </c>
      <c r="F65" s="51">
        <v>22326.9</v>
      </c>
      <c r="G65" s="51">
        <v>22526.6</v>
      </c>
      <c r="H65" s="51">
        <v>17312.75</v>
      </c>
      <c r="I65" s="51">
        <v>23519.35</v>
      </c>
      <c r="J65" s="51">
        <v>26277.35</v>
      </c>
      <c r="K65" s="51">
        <v>21281.45</v>
      </c>
      <c r="L65" s="51" t="s">
        <v>62</v>
      </c>
      <c r="M65" s="51" t="s">
        <v>62</v>
      </c>
      <c r="N65" s="51" t="s">
        <v>62</v>
      </c>
    </row>
    <row r="66" spans="1:14" s="36" customFormat="1" x14ac:dyDescent="0.25">
      <c r="A66" s="34"/>
      <c r="B66" s="35" t="s">
        <v>48</v>
      </c>
      <c r="C66" s="32" t="s">
        <v>67</v>
      </c>
      <c r="D66" s="33" t="s">
        <v>67</v>
      </c>
      <c r="E66" s="33" t="s">
        <v>67</v>
      </c>
      <c r="F66" s="51" t="s">
        <v>62</v>
      </c>
      <c r="G66" s="51" t="s">
        <v>62</v>
      </c>
      <c r="H66" s="51" t="s">
        <v>62</v>
      </c>
      <c r="I66" s="51" t="s">
        <v>62</v>
      </c>
      <c r="J66" s="51" t="s">
        <v>62</v>
      </c>
      <c r="K66" s="51" t="s">
        <v>62</v>
      </c>
      <c r="L66" s="51" t="s">
        <v>62</v>
      </c>
      <c r="M66" s="51" t="s">
        <v>62</v>
      </c>
      <c r="N66" s="51" t="s">
        <v>62</v>
      </c>
    </row>
    <row r="67" spans="1:14" x14ac:dyDescent="0.25">
      <c r="A67" s="3"/>
      <c r="B67" s="107" t="s">
        <v>74</v>
      </c>
      <c r="C67" s="125"/>
      <c r="D67" s="107"/>
      <c r="E67" s="107"/>
      <c r="F67" s="107"/>
      <c r="G67" s="107"/>
      <c r="H67" s="107"/>
      <c r="I67" s="107"/>
      <c r="J67" s="107"/>
      <c r="K67" s="107"/>
      <c r="L67" s="107"/>
      <c r="M67" s="107"/>
      <c r="N67" s="107"/>
    </row>
    <row r="68" spans="1:14" ht="13.5" x14ac:dyDescent="0.25">
      <c r="A68" s="3"/>
      <c r="B68" s="113" t="s">
        <v>58</v>
      </c>
      <c r="C68" s="113"/>
      <c r="D68" s="113"/>
      <c r="E68" s="113"/>
      <c r="F68" s="113"/>
      <c r="G68" s="113"/>
      <c r="H68" s="113"/>
      <c r="I68" s="113"/>
      <c r="J68" s="113"/>
      <c r="K68" s="113"/>
      <c r="L68" s="113"/>
      <c r="M68" s="113"/>
      <c r="N68" s="113"/>
    </row>
    <row r="69" spans="1:14" x14ac:dyDescent="0.25">
      <c r="A69" s="3"/>
      <c r="B69" s="107" t="s">
        <v>27</v>
      </c>
      <c r="C69" s="107"/>
      <c r="D69" s="107"/>
      <c r="E69" s="107"/>
      <c r="F69" s="107"/>
      <c r="G69" s="107"/>
      <c r="H69" s="107"/>
      <c r="I69" s="107"/>
      <c r="J69" s="107"/>
      <c r="K69" s="107"/>
      <c r="L69" s="107"/>
      <c r="M69" s="107"/>
      <c r="N69" s="107"/>
    </row>
    <row r="70" spans="1:14" s="2" customFormat="1" x14ac:dyDescent="0.25">
      <c r="B70" s="107" t="s">
        <v>28</v>
      </c>
      <c r="C70" s="107"/>
      <c r="D70" s="107"/>
      <c r="E70" s="107"/>
      <c r="F70" s="107"/>
      <c r="G70" s="107"/>
      <c r="H70" s="107"/>
      <c r="I70" s="107"/>
      <c r="J70" s="107"/>
      <c r="K70" s="107"/>
      <c r="L70" s="107"/>
      <c r="M70" s="107"/>
      <c r="N70" s="107"/>
    </row>
    <row r="71" spans="1:14" s="2" customFormat="1" x14ac:dyDescent="0.25">
      <c r="B71" s="127"/>
      <c r="C71" s="128"/>
      <c r="D71" s="128"/>
      <c r="E71" s="128"/>
      <c r="F71" s="128"/>
      <c r="G71" s="128"/>
      <c r="H71" s="128"/>
      <c r="I71" s="128"/>
      <c r="J71" s="128"/>
      <c r="K71" s="128"/>
      <c r="L71" s="128"/>
      <c r="M71" s="128"/>
      <c r="N71" s="129"/>
    </row>
    <row r="72" spans="1:14" x14ac:dyDescent="0.25">
      <c r="A72" s="3"/>
      <c r="B72" s="107" t="s">
        <v>60</v>
      </c>
      <c r="C72" s="107"/>
      <c r="D72" s="107"/>
      <c r="E72" s="107"/>
      <c r="F72" s="107"/>
      <c r="G72" s="107"/>
      <c r="H72" s="107"/>
      <c r="I72" s="107"/>
      <c r="J72" s="107"/>
      <c r="K72" s="107"/>
      <c r="L72" s="107"/>
      <c r="M72" s="107"/>
      <c r="N72" s="107"/>
    </row>
    <row r="73" spans="1:14" ht="29.25" customHeight="1" x14ac:dyDescent="0.25">
      <c r="A73" s="3"/>
      <c r="B73" s="107" t="s">
        <v>61</v>
      </c>
      <c r="C73" s="107"/>
      <c r="D73" s="107"/>
      <c r="E73" s="107"/>
      <c r="F73" s="107"/>
      <c r="G73" s="107"/>
      <c r="H73" s="107"/>
      <c r="I73" s="107"/>
      <c r="J73" s="107"/>
      <c r="K73" s="107"/>
      <c r="L73" s="107"/>
      <c r="M73" s="107"/>
      <c r="N73" s="107"/>
    </row>
    <row r="74" spans="1:14" x14ac:dyDescent="0.25">
      <c r="A74" s="3"/>
      <c r="B74" s="37"/>
      <c r="C74" s="37"/>
      <c r="D74" s="37"/>
      <c r="E74" s="37"/>
      <c r="F74" s="37"/>
      <c r="G74" s="10"/>
      <c r="H74" s="10"/>
      <c r="I74" s="10"/>
      <c r="J74" s="10"/>
      <c r="K74" s="10"/>
      <c r="L74" s="10"/>
      <c r="M74" s="10"/>
      <c r="N74" s="10"/>
    </row>
    <row r="75" spans="1:14" ht="35.25" customHeight="1" x14ac:dyDescent="0.25">
      <c r="A75" s="7">
        <v>13</v>
      </c>
      <c r="B75" s="122" t="s">
        <v>29</v>
      </c>
      <c r="C75" s="123"/>
      <c r="D75" s="123"/>
      <c r="E75" s="123"/>
      <c r="F75" s="123"/>
      <c r="G75" s="117"/>
      <c r="H75" s="9"/>
      <c r="I75" s="9"/>
      <c r="J75" s="9"/>
      <c r="K75" s="9"/>
      <c r="L75" s="9"/>
      <c r="M75" s="9"/>
      <c r="N75" s="9"/>
    </row>
    <row r="76" spans="1:14" x14ac:dyDescent="0.25">
      <c r="A76" s="7"/>
      <c r="C76" s="11"/>
      <c r="D76" s="11"/>
      <c r="E76" s="11"/>
      <c r="F76" s="11"/>
      <c r="G76" s="11"/>
      <c r="H76" s="11"/>
      <c r="I76" s="11"/>
      <c r="J76" s="11"/>
      <c r="K76" s="11"/>
      <c r="L76" s="11"/>
      <c r="M76" s="11"/>
      <c r="N76" s="11"/>
    </row>
    <row r="77" spans="1:14" ht="76.5" x14ac:dyDescent="0.25">
      <c r="A77" s="3"/>
      <c r="B77" s="57" t="s">
        <v>30</v>
      </c>
      <c r="C77" s="58" t="s">
        <v>31</v>
      </c>
      <c r="D77" s="58" t="s">
        <v>45</v>
      </c>
      <c r="E77" s="56" t="s">
        <v>71</v>
      </c>
      <c r="F77" s="56" t="s">
        <v>72</v>
      </c>
      <c r="G77" s="58" t="s">
        <v>73</v>
      </c>
      <c r="H77" s="8"/>
      <c r="I77" s="8"/>
      <c r="J77" s="8"/>
      <c r="K77" s="8"/>
      <c r="L77" s="10"/>
      <c r="M77" s="10"/>
      <c r="N77" s="10"/>
    </row>
    <row r="78" spans="1:14" ht="13.5" customHeight="1" x14ac:dyDescent="0.25">
      <c r="A78" s="3"/>
      <c r="B78" s="106" t="s">
        <v>32</v>
      </c>
      <c r="C78" s="39" t="s">
        <v>91</v>
      </c>
      <c r="D78" s="51">
        <v>7.06</v>
      </c>
      <c r="E78" s="72">
        <v>7.67</v>
      </c>
      <c r="F78" s="51">
        <v>13.82</v>
      </c>
      <c r="G78" s="51" t="s">
        <v>62</v>
      </c>
      <c r="L78" s="38"/>
      <c r="M78" s="38"/>
      <c r="N78" s="38"/>
    </row>
    <row r="79" spans="1:14" x14ac:dyDescent="0.25">
      <c r="A79" s="3"/>
      <c r="B79" s="106"/>
      <c r="C79" s="39" t="s">
        <v>33</v>
      </c>
      <c r="D79" s="52"/>
      <c r="E79" s="73"/>
      <c r="F79" s="52"/>
      <c r="G79" s="52"/>
      <c r="L79" s="38"/>
      <c r="M79" s="38"/>
      <c r="N79" s="38"/>
    </row>
    <row r="80" spans="1:14" ht="15" x14ac:dyDescent="0.25">
      <c r="A80" s="3"/>
      <c r="B80" s="106"/>
      <c r="C80" s="62" t="s">
        <v>82</v>
      </c>
      <c r="D80" s="53">
        <v>20.98</v>
      </c>
      <c r="E80" s="72">
        <v>28.87</v>
      </c>
      <c r="F80" s="51">
        <v>14.47</v>
      </c>
      <c r="G80" s="51" t="s">
        <v>62</v>
      </c>
      <c r="L80" s="38"/>
      <c r="M80" s="38"/>
      <c r="N80" s="38"/>
    </row>
    <row r="81" spans="1:14" ht="15" x14ac:dyDescent="0.25">
      <c r="A81" s="3"/>
      <c r="B81" s="106"/>
      <c r="C81" s="64" t="s">
        <v>83</v>
      </c>
      <c r="D81" s="53">
        <v>1.86</v>
      </c>
      <c r="E81" s="72">
        <v>4.0999999999999996</v>
      </c>
      <c r="F81" s="51">
        <v>5.42</v>
      </c>
      <c r="G81" s="51" t="s">
        <v>62</v>
      </c>
      <c r="L81" s="38"/>
      <c r="M81" s="38"/>
      <c r="N81" s="38"/>
    </row>
    <row r="82" spans="1:14" x14ac:dyDescent="0.25">
      <c r="A82" s="3"/>
      <c r="B82" s="106"/>
      <c r="C82" s="39" t="s">
        <v>34</v>
      </c>
      <c r="D82" s="65">
        <f>+AVERAGE(D80:D81)</f>
        <v>11.42</v>
      </c>
      <c r="E82" s="65">
        <f>+AVERAGE(E80:E81)</f>
        <v>16.484999999999999</v>
      </c>
      <c r="F82" s="65">
        <f>+AVERAGE(F80:F81)</f>
        <v>9.9450000000000003</v>
      </c>
      <c r="G82" s="51" t="s">
        <v>62</v>
      </c>
      <c r="I82" s="49"/>
      <c r="L82" s="38"/>
      <c r="M82" s="38"/>
      <c r="N82" s="38"/>
    </row>
    <row r="83" spans="1:14" ht="15.6" customHeight="1" x14ac:dyDescent="0.25">
      <c r="A83" s="3"/>
      <c r="B83" s="106" t="s">
        <v>35</v>
      </c>
      <c r="C83" s="39" t="s">
        <v>91</v>
      </c>
      <c r="D83" s="52">
        <v>22.66</v>
      </c>
      <c r="E83" s="72">
        <f>F64/E78</f>
        <v>123.9308996088657</v>
      </c>
      <c r="F83" s="51">
        <f>I64/F78</f>
        <v>68.740955137481905</v>
      </c>
      <c r="G83" s="51" t="s">
        <v>62</v>
      </c>
      <c r="I83" s="49"/>
      <c r="L83" s="38"/>
      <c r="M83" s="38"/>
      <c r="N83" s="38"/>
    </row>
    <row r="84" spans="1:14" x14ac:dyDescent="0.25">
      <c r="A84" s="3"/>
      <c r="B84" s="106"/>
      <c r="C84" s="39" t="s">
        <v>33</v>
      </c>
      <c r="D84" s="52"/>
      <c r="E84" s="73"/>
      <c r="F84" s="52"/>
      <c r="G84" s="52"/>
      <c r="I84" s="49"/>
      <c r="L84" s="38"/>
      <c r="M84" s="38"/>
      <c r="N84" s="38"/>
    </row>
    <row r="85" spans="1:14" ht="15" x14ac:dyDescent="0.25">
      <c r="A85" s="3"/>
      <c r="B85" s="106"/>
      <c r="C85" s="62" t="s">
        <v>82</v>
      </c>
      <c r="D85" s="61">
        <v>42.18</v>
      </c>
      <c r="E85" s="72">
        <v>38.687218565985454</v>
      </c>
      <c r="F85" s="51">
        <f>435.8/F80</f>
        <v>30.117484450587423</v>
      </c>
      <c r="G85" s="51" t="s">
        <v>62</v>
      </c>
      <c r="I85" s="49"/>
      <c r="J85" s="49"/>
      <c r="L85" s="38"/>
      <c r="M85" s="38"/>
      <c r="N85" s="38"/>
    </row>
    <row r="86" spans="1:14" ht="15" x14ac:dyDescent="0.25">
      <c r="A86" s="3"/>
      <c r="B86" s="106"/>
      <c r="C86" s="64" t="s">
        <v>83</v>
      </c>
      <c r="D86" s="61">
        <v>161.55000000000001</v>
      </c>
      <c r="E86" s="72">
        <v>86.731707317073187</v>
      </c>
      <c r="F86" s="51">
        <f>242.15/F81</f>
        <v>44.677121771217713</v>
      </c>
      <c r="G86" s="51" t="s">
        <v>62</v>
      </c>
      <c r="I86" s="49"/>
      <c r="J86" s="49"/>
      <c r="L86" s="38"/>
      <c r="M86" s="38"/>
      <c r="N86" s="38"/>
    </row>
    <row r="87" spans="1:14" x14ac:dyDescent="0.25">
      <c r="A87" s="3"/>
      <c r="B87" s="106"/>
      <c r="C87" s="39" t="s">
        <v>34</v>
      </c>
      <c r="D87" s="65">
        <f>+AVERAGE(D85:D86)</f>
        <v>101.86500000000001</v>
      </c>
      <c r="E87" s="65">
        <f>+AVERAGE(E85:E86)</f>
        <v>62.709462941529324</v>
      </c>
      <c r="F87" s="65">
        <f>+AVERAGE(F85:F86)</f>
        <v>37.39730311090257</v>
      </c>
      <c r="G87" s="51" t="s">
        <v>62</v>
      </c>
      <c r="L87" s="38"/>
      <c r="M87" s="38"/>
      <c r="N87" s="38"/>
    </row>
    <row r="88" spans="1:14" ht="14.25" customHeight="1" x14ac:dyDescent="0.25">
      <c r="A88" s="3"/>
      <c r="B88" s="106" t="s">
        <v>41</v>
      </c>
      <c r="C88" s="39" t="s">
        <v>91</v>
      </c>
      <c r="D88" s="54">
        <v>0.67779999999999996</v>
      </c>
      <c r="E88" s="54">
        <v>0.13174674183707569</v>
      </c>
      <c r="F88" s="54">
        <f>1762.24/7910.72</f>
        <v>0.2227660693337648</v>
      </c>
      <c r="G88" s="51" t="s">
        <v>62</v>
      </c>
      <c r="L88" s="38"/>
      <c r="M88" s="38"/>
      <c r="N88" s="38"/>
    </row>
    <row r="89" spans="1:14" x14ac:dyDescent="0.25">
      <c r="A89" s="3"/>
      <c r="B89" s="106"/>
      <c r="C89" s="39" t="s">
        <v>33</v>
      </c>
      <c r="D89" s="55"/>
      <c r="E89" s="55"/>
      <c r="F89" s="55"/>
      <c r="G89" s="51"/>
      <c r="L89" s="38"/>
      <c r="M89" s="38"/>
      <c r="N89" s="38"/>
    </row>
    <row r="90" spans="1:14" ht="15" x14ac:dyDescent="0.25">
      <c r="A90" s="3"/>
      <c r="B90" s="106"/>
      <c r="C90" s="62" t="s">
        <v>82</v>
      </c>
      <c r="D90" s="54">
        <v>1.0933999999999999</v>
      </c>
      <c r="E90" s="54">
        <v>1.4249704427755483</v>
      </c>
      <c r="F90" s="54">
        <f>3432/2075.43</f>
        <v>1.653633222994753</v>
      </c>
      <c r="G90" s="51" t="s">
        <v>62</v>
      </c>
      <c r="L90" s="38"/>
      <c r="M90" s="38"/>
      <c r="N90" s="38"/>
    </row>
    <row r="91" spans="1:14" ht="15" x14ac:dyDescent="0.25">
      <c r="A91" s="3"/>
      <c r="B91" s="106"/>
      <c r="C91" s="64" t="s">
        <v>83</v>
      </c>
      <c r="D91" s="54">
        <v>8.9200000000000002E-2</v>
      </c>
      <c r="E91" s="54">
        <v>0.25655033802302213</v>
      </c>
      <c r="F91" s="54">
        <f>559.02/2149.53</f>
        <v>0.260066153996455</v>
      </c>
      <c r="G91" s="51" t="s">
        <v>62</v>
      </c>
      <c r="I91" s="49"/>
      <c r="L91" s="38"/>
      <c r="M91" s="38"/>
      <c r="N91" s="38"/>
    </row>
    <row r="92" spans="1:14" x14ac:dyDescent="0.25">
      <c r="A92" s="3"/>
      <c r="B92" s="106"/>
      <c r="C92" s="39" t="s">
        <v>34</v>
      </c>
      <c r="D92" s="66">
        <f>+AVERAGE(D90:D91)</f>
        <v>0.59129999999999994</v>
      </c>
      <c r="E92" s="66">
        <f>+AVERAGE(E90:E91)</f>
        <v>0.84076039039928518</v>
      </c>
      <c r="F92" s="66">
        <f>+AVERAGE(F90:F91)</f>
        <v>0.95684968849560403</v>
      </c>
      <c r="G92" s="51" t="s">
        <v>62</v>
      </c>
      <c r="J92" s="24"/>
      <c r="K92" s="24"/>
      <c r="L92" s="38"/>
      <c r="M92" s="38"/>
      <c r="N92" s="38"/>
    </row>
    <row r="93" spans="1:14" ht="13.5" customHeight="1" x14ac:dyDescent="0.25">
      <c r="A93" s="3"/>
      <c r="B93" s="126" t="s">
        <v>36</v>
      </c>
      <c r="C93" s="39" t="s">
        <v>91</v>
      </c>
      <c r="D93" s="52">
        <v>13.59</v>
      </c>
      <c r="E93" s="72">
        <v>58.21770372462268</v>
      </c>
      <c r="F93" s="51">
        <f>7910.72/127.476</f>
        <v>62.056543976905459</v>
      </c>
      <c r="G93" s="51" t="s">
        <v>62</v>
      </c>
      <c r="J93" s="24"/>
      <c r="K93" s="50"/>
      <c r="L93" s="38"/>
      <c r="M93" s="38"/>
      <c r="N93" s="38"/>
    </row>
    <row r="94" spans="1:14" x14ac:dyDescent="0.25">
      <c r="A94" s="3"/>
      <c r="B94" s="126"/>
      <c r="C94" s="39" t="s">
        <v>33</v>
      </c>
      <c r="D94" s="52"/>
      <c r="E94" s="72"/>
      <c r="F94" s="51"/>
      <c r="G94" s="51"/>
      <c r="J94" s="24"/>
      <c r="K94" s="24"/>
      <c r="L94" s="38"/>
      <c r="M94" s="38"/>
      <c r="N94" s="38"/>
    </row>
    <row r="95" spans="1:14" ht="15" x14ac:dyDescent="0.25">
      <c r="A95" s="3"/>
      <c r="B95" s="126"/>
      <c r="C95" s="62" t="s">
        <v>82</v>
      </c>
      <c r="D95" s="53">
        <v>18.97</v>
      </c>
      <c r="E95" s="72">
        <v>20.260796221322536</v>
      </c>
      <c r="F95" s="51">
        <f>2075.43/(1185.6/5)</f>
        <v>8.7526568825910935</v>
      </c>
      <c r="G95" s="51" t="s">
        <v>62</v>
      </c>
      <c r="H95" s="38"/>
      <c r="I95" s="38"/>
      <c r="J95" s="38"/>
      <c r="K95" s="38"/>
      <c r="L95" s="38"/>
      <c r="M95" s="38"/>
      <c r="N95" s="38"/>
    </row>
    <row r="96" spans="1:14" ht="15" x14ac:dyDescent="0.25">
      <c r="A96" s="3"/>
      <c r="B96" s="126"/>
      <c r="C96" s="64" t="s">
        <v>83</v>
      </c>
      <c r="D96" s="53">
        <v>11.95</v>
      </c>
      <c r="E96" s="72">
        <v>15.975675018243736</v>
      </c>
      <c r="F96" s="51">
        <f>2149.53/102.775</f>
        <v>20.914911213816591</v>
      </c>
      <c r="G96" s="51" t="s">
        <v>62</v>
      </c>
      <c r="H96" s="38"/>
      <c r="I96" s="38"/>
      <c r="J96" s="38"/>
      <c r="K96" s="38"/>
      <c r="L96" s="38"/>
      <c r="M96" s="38"/>
      <c r="N96" s="38"/>
    </row>
    <row r="97" spans="1:14" x14ac:dyDescent="0.25">
      <c r="A97" s="3"/>
      <c r="B97" s="126"/>
      <c r="C97" s="39" t="s">
        <v>34</v>
      </c>
      <c r="D97" s="67">
        <f>+AVERAGE(D95:D96)</f>
        <v>15.459999999999999</v>
      </c>
      <c r="E97" s="67">
        <f>+AVERAGE(E95:E96)</f>
        <v>18.118235619783135</v>
      </c>
      <c r="F97" s="67">
        <f>+AVERAGE(F95:F96)</f>
        <v>14.833784048203842</v>
      </c>
      <c r="G97" s="51" t="s">
        <v>62</v>
      </c>
      <c r="H97" s="38"/>
      <c r="I97" s="38"/>
      <c r="J97" s="38"/>
      <c r="K97" s="38"/>
      <c r="L97" s="38"/>
      <c r="M97" s="38"/>
      <c r="N97" s="38"/>
    </row>
    <row r="98" spans="1:14" ht="15" x14ac:dyDescent="0.25">
      <c r="A98" s="3"/>
      <c r="B98" s="132" t="s">
        <v>94</v>
      </c>
      <c r="C98" s="133"/>
      <c r="D98" s="133"/>
      <c r="E98" s="133"/>
      <c r="F98" s="133"/>
      <c r="G98" s="134"/>
      <c r="H98" s="38"/>
      <c r="I98" s="38"/>
      <c r="J98" s="38"/>
      <c r="K98" s="38"/>
      <c r="L98" s="38"/>
      <c r="M98" s="38"/>
      <c r="N98" s="38"/>
    </row>
    <row r="99" spans="1:14" ht="27.75" customHeight="1" x14ac:dyDescent="0.25">
      <c r="A99" s="3"/>
      <c r="B99" s="135" t="s">
        <v>63</v>
      </c>
      <c r="C99" s="136"/>
      <c r="D99" s="136"/>
      <c r="E99" s="136"/>
      <c r="F99" s="136"/>
      <c r="G99" s="137"/>
      <c r="H99" s="38"/>
      <c r="I99" s="38"/>
      <c r="J99" s="38"/>
      <c r="K99" s="38"/>
      <c r="L99" s="38"/>
      <c r="M99" s="38"/>
      <c r="N99" s="38"/>
    </row>
    <row r="100" spans="1:14" x14ac:dyDescent="0.25">
      <c r="C100" s="138"/>
      <c r="D100" s="138"/>
      <c r="E100" s="138"/>
      <c r="F100" s="138"/>
      <c r="G100" s="138"/>
      <c r="H100" s="38"/>
      <c r="I100" s="38"/>
    </row>
    <row r="101" spans="1:14" x14ac:dyDescent="0.25">
      <c r="A101" s="7">
        <v>14</v>
      </c>
      <c r="B101" s="40" t="s">
        <v>37</v>
      </c>
      <c r="C101" s="119" t="s">
        <v>7</v>
      </c>
      <c r="D101" s="120"/>
      <c r="E101" s="120"/>
      <c r="F101" s="120"/>
      <c r="G101" s="121"/>
    </row>
    <row r="102" spans="1:14" x14ac:dyDescent="0.25">
      <c r="A102" s="13"/>
      <c r="C102" s="41"/>
      <c r="D102" s="41" t="s">
        <v>38</v>
      </c>
      <c r="E102" s="41"/>
      <c r="F102" s="41"/>
      <c r="G102" s="41"/>
    </row>
    <row r="103" spans="1:14" ht="13.5" customHeight="1" x14ac:dyDescent="0.25">
      <c r="B103" s="102" t="s">
        <v>89</v>
      </c>
      <c r="C103" s="102"/>
      <c r="D103" s="102"/>
      <c r="E103" s="102"/>
      <c r="F103" s="102"/>
      <c r="G103" s="102"/>
    </row>
  </sheetData>
  <mergeCells count="60">
    <mergeCell ref="A50:A51"/>
    <mergeCell ref="B98:G98"/>
    <mergeCell ref="B99:G99"/>
    <mergeCell ref="C100:G100"/>
    <mergeCell ref="E62:E63"/>
    <mergeCell ref="F62:H62"/>
    <mergeCell ref="C50:E51"/>
    <mergeCell ref="C52:E52"/>
    <mergeCell ref="B50:B51"/>
    <mergeCell ref="I62:K62"/>
    <mergeCell ref="L62:N62"/>
    <mergeCell ref="B67:N67"/>
    <mergeCell ref="B93:B97"/>
    <mergeCell ref="B71:N71"/>
    <mergeCell ref="C101:G101"/>
    <mergeCell ref="B70:N70"/>
    <mergeCell ref="B72:N72"/>
    <mergeCell ref="B73:N73"/>
    <mergeCell ref="B75:G75"/>
    <mergeCell ref="B103:G103"/>
    <mergeCell ref="D45:E45"/>
    <mergeCell ref="D46:E46"/>
    <mergeCell ref="B47:E47"/>
    <mergeCell ref="B88:B92"/>
    <mergeCell ref="B78:B82"/>
    <mergeCell ref="B83:B87"/>
    <mergeCell ref="B69:N69"/>
    <mergeCell ref="B54:E54"/>
    <mergeCell ref="C56:E56"/>
    <mergeCell ref="B62:B63"/>
    <mergeCell ref="C62:C63"/>
    <mergeCell ref="D62:D63"/>
    <mergeCell ref="B68:N68"/>
    <mergeCell ref="C53:E53"/>
    <mergeCell ref="B49:E49"/>
    <mergeCell ref="B44:E44"/>
    <mergeCell ref="C35:E35"/>
    <mergeCell ref="C20:E20"/>
    <mergeCell ref="B21:E21"/>
    <mergeCell ref="B23:E23"/>
    <mergeCell ref="B24:E24"/>
    <mergeCell ref="B30:E30"/>
    <mergeCell ref="B32:E32"/>
    <mergeCell ref="C33:E33"/>
    <mergeCell ref="C34:E34"/>
    <mergeCell ref="B36:E36"/>
    <mergeCell ref="B39:E39"/>
    <mergeCell ref="C40:E40"/>
    <mergeCell ref="C41:E41"/>
    <mergeCell ref="C42:E42"/>
    <mergeCell ref="E26:E29"/>
    <mergeCell ref="C19:E19"/>
    <mergeCell ref="A1:B1"/>
    <mergeCell ref="C5:E5"/>
    <mergeCell ref="C9:E9"/>
    <mergeCell ref="B12:C12"/>
    <mergeCell ref="B16:E16"/>
    <mergeCell ref="C17:E17"/>
    <mergeCell ref="C18:E18"/>
    <mergeCell ref="B13:C1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Kody</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2025-07-07T07:53:41Z</dcterms:modified>
</cp:coreProperties>
</file>