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4. Trident Lifeline Limited\FY 24-25\"/>
    </mc:Choice>
  </mc:AlternateContent>
  <xr:revisionPtr revIDLastSave="0" documentId="13_ncr:1_{24E83B02-BE54-45B8-B5F7-92DDB0ADEE85}" xr6:coauthVersionLast="47" xr6:coauthVersionMax="47" xr10:uidLastSave="{00000000-0000-0000-0000-000000000000}"/>
  <bookViews>
    <workbookView xWindow="-120" yWindow="-120" windowWidth="24240" windowHeight="13140" xr2:uid="{00000000-000D-0000-FFFF-FFFF00000000}"/>
  </bookViews>
  <sheets>
    <sheet name="Track Record_Trident" sheetId="1" r:id="rId1"/>
    <sheet name="Sheet3" sheetId="3" state="hidden" r:id="rId2"/>
  </sheets>
  <calcPr calcId="191029"/>
</workbook>
</file>

<file path=xl/calcChain.xml><?xml version="1.0" encoding="utf-8"?>
<calcChain xmlns="http://schemas.openxmlformats.org/spreadsheetml/2006/main">
  <c r="G98" i="1" l="1"/>
  <c r="G97" i="1"/>
  <c r="G93" i="1"/>
  <c r="G92" i="1"/>
  <c r="G88" i="1"/>
  <c r="G87" i="1"/>
  <c r="G83" i="1"/>
  <c r="F83" i="1"/>
  <c r="F96" i="1"/>
  <c r="G96" i="1"/>
  <c r="G91" i="1"/>
  <c r="G86" i="1"/>
  <c r="C21" i="1"/>
  <c r="G94" i="1"/>
  <c r="G89" i="1"/>
  <c r="F89" i="1"/>
  <c r="G84" i="1"/>
  <c r="F91" i="1"/>
  <c r="F93" i="1" s="1"/>
  <c r="F88" i="1"/>
  <c r="F98" i="1"/>
  <c r="D98" i="1"/>
  <c r="D93" i="1"/>
  <c r="D88" i="1"/>
  <c r="D83" i="1"/>
</calcChain>
</file>

<file path=xl/sharedStrings.xml><?xml version="1.0" encoding="utf-8"?>
<sst xmlns="http://schemas.openxmlformats.org/spreadsheetml/2006/main" count="131" uniqueCount="106">
  <si>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</si>
  <si>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</si>
  <si>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</si>
  <si>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</si>
  <si>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</si>
  <si>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</si>
  <si>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</si>
  <si>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</si>
  <si>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</si>
  <si>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</si>
  <si>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</si>
  <si>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</si>
  <si>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</si>
  <si>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</si>
  <si>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</si>
  <si>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</si>
  <si>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</si>
  <si>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</si>
  <si>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</si>
  <si>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</si>
  <si>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</si>
  <si>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</si>
  <si>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</si>
  <si>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</si>
  <si>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</si>
  <si>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</si>
  <si>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</si>
  <si>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</si>
  <si>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</si>
  <si>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</si>
  <si>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Index (of the Designated Stock Exchange): BSE Sensex</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</si>
  <si>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</si>
  <si>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</si>
  <si>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</si>
  <si>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</si>
  <si>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</si>
  <si>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 xml:space="preserve">At the end of 3rd  FY </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</si>
  <si>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</si>
  <si>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</si>
  <si>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</si>
  <si>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</si>
  <si>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</si>
  <si>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</si>
  <si>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</si>
  <si>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</si>
  <si>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</si>
  <si>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</si>
  <si>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</si>
  <si>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</si>
  <si>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</si>
  <si>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(ii) Actual implementation</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</si>
  <si>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</si>
  <si>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</si>
  <si>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</si>
  <si>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</si>
  <si>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</si>
  <si>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</si>
  <si>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</si>
  <si>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Note : Industry average has been calculated by taking the average of peer group companies.Out of the Companies mentioned above table in peer group companies having positive data are only considered for calculation of Industry average.</t>
  </si>
  <si>
    <t>Closing price</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</si>
  <si>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</si>
  <si>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Status of utilization of issue proceeds (as submitted to stock exchanges under Regulation 32 of the SEBI (Listing Obligations &amp; Disclosure Requirements) , 2015 (Rs. In Lakhs)</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</si>
  <si>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</si>
  <si>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TRIDENT LIFELINE  LIMITED</t>
  </si>
  <si>
    <t>Initial Public Offering (IPO) on BSE SME</t>
  </si>
  <si>
    <t>₹ 3,534.19 Lakhs</t>
  </si>
  <si>
    <t>Source: BSE</t>
  </si>
  <si>
    <t>Source: BSE (Based on Free Float equity shares)</t>
  </si>
  <si>
    <t>1) Net Incremental Working Capital Requirement Rs. 2,050 Lakhs                                                                    2) General Corporate Purpose Rs. 670.53 Lakhs                                                                                           3) Product registration in the International Markets Rs. 513.66 Lakhs</t>
  </si>
  <si>
    <t>Rs. 101/-</t>
  </si>
  <si>
    <t>Market Price (BSE)</t>
  </si>
  <si>
    <t>At close of listing day (10.10.2022)</t>
  </si>
  <si>
    <t xml:space="preserve">As at the end of 1st FY after the listing of the issue (31.03.2023) </t>
  </si>
  <si>
    <t>As at the end of 2nd FY after the listing of the issue (31.03.2024)</t>
  </si>
  <si>
    <t>As at the end of 3rd FY after the listing of the issue (31.03.2025)</t>
  </si>
  <si>
    <t>Issuer: Trident Lifeline Limited</t>
  </si>
  <si>
    <t>Chandra bhagat Pharma Limited</t>
  </si>
  <si>
    <t>Vaishali Pharma Limited</t>
  </si>
  <si>
    <t xml:space="preserve">At the end of 1st FY  </t>
  </si>
  <si>
    <t>1.24 times</t>
  </si>
  <si>
    <t xml:space="preserve">At the end of 2nd FY </t>
  </si>
  <si>
    <t># For sectorial index data for BSE SME Index has been provided here.</t>
  </si>
  <si>
    <t>Since the company's share were listed on October 10, 2022, we are considering March 31, 2023 as the 1st Financial Year.</t>
  </si>
  <si>
    <t>Note: Since the company's share were listed on October 10, 2022, we are considering March 31, 2023 as the 1st Financial Year.</t>
  </si>
  <si>
    <t>At close of 30th calendar day (07.11.2022) from listing day*</t>
  </si>
  <si>
    <t>2nd FY                    (March 31, 2024)</t>
  </si>
  <si>
    <t>3rd FY (March 31, 2025)</t>
  </si>
  <si>
    <t>1st FY * (March 31, 2023)</t>
  </si>
  <si>
    <t>N.A.</t>
  </si>
  <si>
    <t xml:space="preserve">*Source:  Prospectus dated September 19, 2022.                                                                                                                                                                                                                                                                                                                                                                                                                                                                                                               #Source:Results for the FY 2022-23 will be updated on completion of FY 2022-23 and consequently data of the peer group will be updated on completion of first FY 2022-23.                                                                                                                                                                                                                                                              </t>
  </si>
  <si>
    <t>At close of 90th calendar day (06.01.2023) from listing day**</t>
  </si>
  <si>
    <t xml:space="preserve">(ii) at the end of 1st FY </t>
  </si>
  <si>
    <t xml:space="preserve">(iii) at the end of 2nd FY </t>
  </si>
  <si>
    <t xml:space="preserve">(iv) at the end of 3rd FY </t>
  </si>
  <si>
    <t>Frequently Traded (44.23%)</t>
  </si>
  <si>
    <t>During the financial year, Mr. Arvind Basudeo Prasad (DIN:08467983) was resigned from the post of Director w.e.f. 27th June, 2023 due to some preoccupation. The Board has  laced on record its sincere appreciation for efficient and mature advice by Mr. Arvind Basudeo Prasad as a Director of the Company. Mr. Hardik J. Desai (DIN: 01358227) has been evaluated and appointed as a Chairman (Executive) of the board as well as Company at board meeting held on 27th June, 2022. Mr. Mayurkumar Mansukhbhai Gajera (DIN: 08629139) has been evaluated and appointed as a Whole Time Director of the Company at board meeting held on 27th June, 2022 subject to approval of the members.
The members have approved the same at previous AGM held on 4th July, 2022. Mr. Shravan H Patel (DIN: 08629141) was appointed as Managing Director (Additional Director) on 27th June, 2022 and was regularized and approved the appointment as Managing Director by the members at previous AGM held on 4th July, 2022. Mrs. Maniya Hardik Desai (DIN: 05351685) was appointed as an additional non-executive director of the Company on 27th June, 2022 and was regularized by the members at previous AGM held on 4th July, 2022. She is liable to retire by rotation and being eligible, offers herself for re-appointment at the ensuing AGM. Further, the Nomination &amp; Remuneration Committee and the Board of directors have recommended her reappointment for the approval of the shareholders of the Company in the forthcoming Annual General Meeting of the Company. Ms. Aena Surana (DIN: 09652356) was appointed as Independent Non-Executive Director (Additional Director) on 27th June, 2022 and was regularized by the members at previous AGM held on 4th July, 2022. Mr. Dhavl Vimal Shah (DIN: 06366475) was appointed as Independent Non-Executive Director (Additional Director) on 27th June, 2022 and was regularized by the members at previous AGM held on 4th July, 2022. After the closure of the financial year, Mr. Dhavl Vimal Shah has resigned from the post of Independent Director w.e.f. 15th July, 2023 due to his personal reasons and other professional commitments</t>
  </si>
  <si>
    <t>Closing price (as at 31.03.2024)</t>
  </si>
  <si>
    <t>Closing price (31.03.2025)</t>
  </si>
  <si>
    <t>Frequently Traded (23.69%)</t>
  </si>
  <si>
    <t>During the financial year, Mr. Dhaval Vimal Shah (DIN: 06366475) Independent director of the company resigned w.e.f July 15, 2023.</t>
  </si>
  <si>
    <t>Appoitment of Mishal Shailesh Patel (DIN: 10250091) Independent Director of the Company w.e.f July 22, 2023</t>
  </si>
  <si>
    <t xml:space="preserve">1) Net Incremental Working Capital Requirement Rs. 1992.62 Lakhs                                                                       2) General Corporate Purpose Rs. 670.48 Lakhs                                                                                            3) Product registration in the International Markets Rs. 45.66  Lakhs </t>
  </si>
  <si>
    <t>Source: : Statement of Deviation or Variation of funds under Regulation 32 of SEBI (Listing Obligations and Disclosure Requirements)
Regulations, 2015 for half year ended December 31st, 2024</t>
  </si>
  <si>
    <t>Comment in Statement:-Balance Amount is still with company and required to be utilized</t>
  </si>
  <si>
    <t>Frequently Traded (23.31%)</t>
  </si>
  <si>
    <t>Mr. Mayurkumar Mansukhbhai Gajera (DIN: 08629139), Whole Time Director and Chief Financial Officer of the Company has resigned w.e.f. 16-05-2024.
Mrs. Rupaben Chetan Jariwala (DIN: 08543127) has been appointed as Additional 
Director and as a Whole-time Director of the Company w.e.f. 16-05-2024.
Mrs. Falguni Bhavesh Jariwala (DIN: 10584711) has been appointed as Independent Director 
(Additional director) of the Company w.e.f. 27-04-2024.
Ms. Aena Surana (DIN: 09652356), Independent Director of the Company has resigned w.e.f. 27-04-2024.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</si>
</sst>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
      <sz val="10"/>
      <color rgb="FF000000"/>
      <name val="MyFirstFont"/>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theme="1"/>
      </bottom>
      <diagonal/>
    </border>
  </borders>
  <cellStyleXfs count="2">
    <xf numFmtId="0" fontId="0" fillId="0" borderId="0"/>
    <xf numFmtId="9" fontId="15" fillId="0" borderId="0" applyFont="0" applyFill="0" applyBorder="0" applyAlignment="0" applyProtection="0"/>
  </cellStyleXfs>
  <cellXfs count="155">
    <xf numFmtId="0" fontId="0" fillId="0" borderId="0" xfId="0"/>
    <xf numFmtId="10" fontId="2" fillId="0" borderId="1" xfId="1" applyNumberFormat="1" applyFont="1" applyFill="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3" fillId="0" borderId="8" xfId="0" applyFont="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xf numFmtId="10" fontId="5" fillId="0" borderId="0" xfId="1" applyNumberFormat="1" applyFont="1" applyFill="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0" fontId="2" fillId="0" borderId="0" xfId="0" applyFont="1" applyAlignment="1">
      <alignment vertical="center"/>
    </xf>
    <xf numFmtId="9" fontId="2" fillId="0" borderId="0" xfId="0" applyNumberFormat="1" applyFont="1" applyAlignment="1">
      <alignment vertical="center" wrapText="1"/>
    </xf>
    <xf numFmtId="0" fontId="4" fillId="0" borderId="3" xfId="0" applyFont="1" applyBorder="1" applyAlignment="1">
      <alignment horizontal="left" vertical="center" wrapText="1"/>
    </xf>
    <xf numFmtId="0" fontId="2" fillId="0" borderId="9" xfId="0" applyFont="1" applyBorder="1" applyAlignment="1">
      <alignmen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2" fontId="2" fillId="0" borderId="1" xfId="0" applyNumberFormat="1" applyFont="1" applyBorder="1" applyAlignment="1">
      <alignment horizontal="center"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0" borderId="1"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11" fillId="0" borderId="1"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4" fontId="11" fillId="0" borderId="1" xfId="0" applyNumberFormat="1" applyFont="1" applyBorder="1" applyAlignment="1">
      <alignment horizontal="center"/>
    </xf>
    <xf numFmtId="4" fontId="2" fillId="0" borderId="3" xfId="0" applyNumberFormat="1" applyFont="1" applyBorder="1" applyAlignment="1">
      <alignment horizontal="center" vertical="center" wrapText="1"/>
    </xf>
    <xf numFmtId="0" fontId="5" fillId="0" borderId="24" xfId="0" applyFont="1" applyBorder="1" applyAlignment="1">
      <alignment vertical="center" wrapText="1"/>
    </xf>
    <xf numFmtId="0" fontId="1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5" fillId="0" borderId="0" xfId="0" applyFont="1" applyAlignment="1">
      <alignment vertical="center" wrapText="1"/>
    </xf>
    <xf numFmtId="0" fontId="2" fillId="0" borderId="1" xfId="0" applyFont="1" applyBorder="1" applyAlignment="1">
      <alignment horizontal="center" vertical="center"/>
    </xf>
    <xf numFmtId="4"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4" fontId="2" fillId="0" borderId="0" xfId="0" applyNumberFormat="1" applyFont="1" applyAlignment="1">
      <alignment vertical="center" wrapText="1"/>
    </xf>
    <xf numFmtId="10" fontId="4"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0" fontId="3" fillId="0" borderId="1" xfId="0" applyFont="1" applyBorder="1" applyAlignment="1">
      <alignment vertical="center" wrapText="1"/>
    </xf>
    <xf numFmtId="0" fontId="2" fillId="0" borderId="5" xfId="0" applyFont="1" applyBorder="1" applyAlignment="1">
      <alignment vertical="center" wrapText="1"/>
    </xf>
    <xf numFmtId="0" fontId="14"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0" fillId="0" borderId="15" xfId="0" applyBorder="1"/>
    <xf numFmtId="0" fontId="0" fillId="0" borderId="18" xfId="0"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0" borderId="4" xfId="0" applyNumberFormat="1" applyFont="1" applyBorder="1" applyAlignment="1">
      <alignment horizontal="left" vertical="center" wrapText="1"/>
    </xf>
    <xf numFmtId="2" fontId="2" fillId="0" borderId="5"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5"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center" vertical="center" wrapText="1"/>
    </xf>
    <xf numFmtId="0" fontId="2" fillId="0" borderId="3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30" xfId="0" applyNumberFormat="1" applyFont="1" applyBorder="1" applyAlignment="1">
      <alignment horizontal="center" vertical="center" wrapText="1"/>
    </xf>
    <xf numFmtId="10" fontId="2" fillId="0" borderId="31" xfId="0" applyNumberFormat="1" applyFont="1" applyBorder="1" applyAlignment="1">
      <alignment horizontal="center" vertical="center" wrapText="1"/>
    </xf>
    <xf numFmtId="10" fontId="2" fillId="0" borderId="32"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2" fontId="16" fillId="0" borderId="0" xfId="0" applyNumberFormat="1" applyFont="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4"/>
  <sheetViews>
    <sheetView tabSelected="1" zoomScale="85" zoomScaleNormal="85" workbookViewId="0">
      <selection activeCell="G17" sqref="G17"/>
    </sheetView>
  </sheetViews>
  <sheetFormatPr defaultColWidth="8.85546875" defaultRowHeight="12.75"/>
  <cols>
    <col min="1" max="1" width="8.85546875" style="2"/>
    <col min="2" max="2" width="40.28515625" style="2" customWidth="1"/>
    <col min="3" max="3" width="33.85546875" style="2" customWidth="1"/>
    <col min="4" max="4" width="18.7109375" style="2" customWidth="1"/>
    <col min="5" max="5" width="18" style="2" customWidth="1"/>
    <col min="6" max="6" width="16.5703125" style="2" customWidth="1"/>
    <col min="7" max="7" width="15" style="2" customWidth="1"/>
    <col min="8" max="8" width="9.140625" style="2" customWidth="1"/>
    <col min="9" max="9" width="10.85546875" style="2" customWidth="1"/>
    <col min="10" max="10" width="13.5703125" style="2" customWidth="1"/>
    <col min="11" max="11" width="12.28515625" style="2" customWidth="1"/>
    <col min="12" max="12" width="11.140625" style="2" customWidth="1"/>
    <col min="13" max="13" width="10" style="2" customWidth="1"/>
    <col min="14" max="14" width="10.5703125" style="2" customWidth="1"/>
    <col min="15" max="16384" width="8.85546875" style="2"/>
  </cols>
  <sheetData>
    <row r="1" spans="1:5" ht="14.45" customHeight="1">
      <c r="A1" s="139" t="s">
        <v>0</v>
      </c>
      <c r="B1" s="139"/>
      <c r="D1" s="3"/>
    </row>
    <row r="3" spans="1:5">
      <c r="A3" s="4" t="s">
        <v>1</v>
      </c>
      <c r="B3" s="5" t="s">
        <v>2</v>
      </c>
      <c r="C3" s="6" t="s">
        <v>63</v>
      </c>
    </row>
    <row r="4" spans="1:5">
      <c r="D4" s="7"/>
    </row>
    <row r="5" spans="1:5">
      <c r="A5" s="8">
        <v>1</v>
      </c>
      <c r="B5" s="5" t="s">
        <v>3</v>
      </c>
      <c r="C5" s="109" t="s">
        <v>64</v>
      </c>
      <c r="D5" s="109"/>
      <c r="E5" s="109"/>
    </row>
    <row r="6" spans="1:5" ht="15" customHeight="1">
      <c r="A6" s="10"/>
      <c r="B6" s="140"/>
      <c r="C6" s="140"/>
      <c r="D6" s="140"/>
      <c r="E6" s="12"/>
    </row>
    <row r="7" spans="1:5">
      <c r="A7" s="10"/>
      <c r="B7" s="13"/>
      <c r="D7" s="7"/>
    </row>
    <row r="8" spans="1:5" ht="21" customHeight="1">
      <c r="A8" s="10">
        <v>2</v>
      </c>
      <c r="B8" s="5" t="s">
        <v>4</v>
      </c>
      <c r="C8" s="6" t="s">
        <v>65</v>
      </c>
      <c r="D8" s="7"/>
    </row>
    <row r="9" spans="1:5">
      <c r="A9" s="10"/>
      <c r="B9" s="13"/>
      <c r="D9" s="7"/>
    </row>
    <row r="10" spans="1:5" ht="30.6" customHeight="1">
      <c r="A10" s="10">
        <v>3</v>
      </c>
      <c r="B10" s="5" t="s">
        <v>5</v>
      </c>
      <c r="C10" s="141" t="s">
        <v>48</v>
      </c>
      <c r="D10" s="142"/>
      <c r="E10" s="143"/>
    </row>
    <row r="11" spans="1:5">
      <c r="A11" s="10"/>
      <c r="B11" s="13"/>
      <c r="D11" s="7"/>
    </row>
    <row r="12" spans="1:5">
      <c r="A12" s="10">
        <v>4</v>
      </c>
      <c r="B12" s="5" t="s">
        <v>6</v>
      </c>
      <c r="C12" s="6" t="s">
        <v>79</v>
      </c>
      <c r="D12" s="7"/>
    </row>
    <row r="13" spans="1:5" ht="14.45" customHeight="1">
      <c r="A13" s="10"/>
      <c r="B13" s="138" t="s">
        <v>47</v>
      </c>
      <c r="C13" s="144"/>
      <c r="D13" s="7"/>
    </row>
    <row r="14" spans="1:5" ht="13.5" customHeight="1">
      <c r="A14" s="10"/>
      <c r="B14" s="152" t="s">
        <v>49</v>
      </c>
      <c r="C14" s="153"/>
      <c r="D14" s="7"/>
    </row>
    <row r="15" spans="1:5" ht="14.45" customHeight="1">
      <c r="A15" s="10"/>
      <c r="B15" s="11"/>
      <c r="C15" s="14"/>
      <c r="D15" s="7"/>
    </row>
    <row r="16" spans="1:5">
      <c r="A16" s="10"/>
      <c r="D16" s="7"/>
    </row>
    <row r="17" spans="1:14" ht="29.25" customHeight="1">
      <c r="A17" s="10">
        <v>5</v>
      </c>
      <c r="B17" s="145" t="s">
        <v>55</v>
      </c>
      <c r="C17" s="146"/>
      <c r="D17" s="146"/>
      <c r="E17" s="147"/>
      <c r="F17" s="13"/>
      <c r="G17" s="13"/>
      <c r="H17" s="13"/>
      <c r="I17" s="13"/>
      <c r="J17" s="15"/>
      <c r="K17" s="15"/>
      <c r="L17" s="15"/>
      <c r="M17" s="15"/>
      <c r="N17" s="15"/>
    </row>
    <row r="18" spans="1:14">
      <c r="A18" s="10"/>
      <c r="B18" s="16" t="s">
        <v>7</v>
      </c>
      <c r="C18" s="148" t="s">
        <v>8</v>
      </c>
      <c r="D18" s="148"/>
      <c r="E18" s="148"/>
      <c r="F18" s="17"/>
      <c r="G18" s="15"/>
      <c r="H18" s="15"/>
      <c r="I18" s="15"/>
      <c r="J18" s="15"/>
      <c r="K18" s="15"/>
      <c r="L18" s="15"/>
      <c r="M18" s="15"/>
      <c r="N18" s="15"/>
    </row>
    <row r="19" spans="1:14">
      <c r="A19" s="10"/>
      <c r="B19" s="16" t="s">
        <v>91</v>
      </c>
      <c r="C19" s="149">
        <v>4.3900000000000002E-2</v>
      </c>
      <c r="D19" s="150"/>
      <c r="E19" s="151"/>
      <c r="F19" s="17"/>
      <c r="G19" s="15"/>
      <c r="H19" s="15"/>
      <c r="I19" s="15"/>
      <c r="J19" s="15"/>
      <c r="K19" s="15"/>
      <c r="L19" s="15"/>
      <c r="M19" s="15"/>
      <c r="N19" s="15"/>
    </row>
    <row r="20" spans="1:14">
      <c r="A20" s="10"/>
      <c r="B20" s="16" t="s">
        <v>92</v>
      </c>
      <c r="C20" s="130">
        <v>6.02128843745652E-2</v>
      </c>
      <c r="D20" s="122"/>
      <c r="E20" s="122"/>
      <c r="F20" s="17"/>
      <c r="G20" s="15"/>
      <c r="H20" s="15"/>
      <c r="I20" s="15"/>
      <c r="J20" s="15"/>
      <c r="K20" s="15"/>
      <c r="L20" s="15"/>
      <c r="M20" s="15"/>
      <c r="N20" s="15"/>
    </row>
    <row r="21" spans="1:14">
      <c r="A21" s="10"/>
      <c r="B21" s="18" t="s">
        <v>93</v>
      </c>
      <c r="C21" s="130">
        <f>0.0009+0.0662</f>
        <v>6.7099999999999993E-2</v>
      </c>
      <c r="D21" s="130"/>
      <c r="E21" s="130"/>
      <c r="F21" s="17"/>
      <c r="G21" s="15"/>
      <c r="H21" s="15"/>
      <c r="I21" s="15"/>
      <c r="J21" s="15"/>
      <c r="K21" s="15"/>
      <c r="L21" s="15"/>
      <c r="M21" s="15"/>
      <c r="N21" s="15"/>
    </row>
    <row r="22" spans="1:14">
      <c r="A22" s="10"/>
      <c r="B22" s="131" t="s">
        <v>66</v>
      </c>
      <c r="C22" s="131"/>
      <c r="D22" s="131"/>
      <c r="E22" s="131"/>
      <c r="F22" s="17"/>
      <c r="G22" s="19"/>
      <c r="H22" s="15"/>
      <c r="I22" s="15"/>
      <c r="J22" s="15"/>
      <c r="K22" s="15"/>
      <c r="L22" s="15"/>
      <c r="M22" s="15"/>
      <c r="N22" s="15"/>
    </row>
    <row r="23" spans="1:14">
      <c r="A23" s="10"/>
      <c r="B23" s="17"/>
      <c r="C23" s="17"/>
      <c r="D23" s="17"/>
      <c r="E23" s="17"/>
      <c r="F23" s="17"/>
      <c r="G23" s="15"/>
      <c r="H23" s="15"/>
      <c r="I23" s="15"/>
      <c r="J23" s="15"/>
      <c r="K23" s="15"/>
      <c r="L23" s="15"/>
      <c r="M23" s="15"/>
      <c r="N23" s="15"/>
    </row>
    <row r="24" spans="1:14" ht="30.75" customHeight="1">
      <c r="A24" s="10">
        <v>6</v>
      </c>
      <c r="B24" s="114" t="s">
        <v>56</v>
      </c>
      <c r="C24" s="114"/>
      <c r="D24" s="114"/>
      <c r="E24" s="114"/>
      <c r="F24" s="13"/>
      <c r="G24" s="13"/>
      <c r="H24" s="15"/>
      <c r="I24" s="13"/>
      <c r="J24" s="13"/>
    </row>
    <row r="25" spans="1:14">
      <c r="A25" s="10"/>
      <c r="B25" s="132" t="s">
        <v>9</v>
      </c>
      <c r="C25" s="133"/>
      <c r="D25" s="133"/>
      <c r="E25" s="134"/>
      <c r="F25" s="17"/>
    </row>
    <row r="26" spans="1:14" ht="25.5">
      <c r="A26" s="10"/>
      <c r="B26" s="20" t="s">
        <v>10</v>
      </c>
      <c r="C26" s="21" t="s">
        <v>87</v>
      </c>
      <c r="D26" s="21" t="s">
        <v>85</v>
      </c>
      <c r="E26" s="21" t="s">
        <v>86</v>
      </c>
      <c r="F26" s="17"/>
    </row>
    <row r="27" spans="1:14" ht="12.75" customHeight="1">
      <c r="A27" s="10"/>
      <c r="B27" s="22" t="s">
        <v>11</v>
      </c>
      <c r="C27" s="23">
        <v>3169.22</v>
      </c>
      <c r="D27" s="23">
        <v>4462.8599999999997</v>
      </c>
      <c r="E27" s="23">
        <v>8696.4699999999993</v>
      </c>
      <c r="F27" s="24"/>
      <c r="G27" s="24"/>
    </row>
    <row r="28" spans="1:14" ht="12.75" customHeight="1">
      <c r="A28" s="10"/>
      <c r="B28" s="22" t="s">
        <v>12</v>
      </c>
      <c r="C28" s="23">
        <v>601.53</v>
      </c>
      <c r="D28" s="23">
        <v>634.39</v>
      </c>
      <c r="E28" s="23">
        <v>1174.79</v>
      </c>
      <c r="F28" s="24"/>
      <c r="G28" s="24"/>
    </row>
    <row r="29" spans="1:14" ht="12.75" customHeight="1">
      <c r="A29" s="10"/>
      <c r="B29" s="22" t="s">
        <v>13</v>
      </c>
      <c r="C29" s="23">
        <v>1149.92</v>
      </c>
      <c r="D29" s="23">
        <v>1149.92</v>
      </c>
      <c r="E29" s="23">
        <v>1149.92</v>
      </c>
      <c r="F29" s="24"/>
      <c r="G29" s="24"/>
    </row>
    <row r="30" spans="1:14" ht="12.75" customHeight="1">
      <c r="A30" s="10"/>
      <c r="B30" s="22" t="s">
        <v>14</v>
      </c>
      <c r="C30" s="23">
        <v>3413.57</v>
      </c>
      <c r="D30" s="23">
        <v>4040.73</v>
      </c>
      <c r="E30" s="23">
        <v>5295.72</v>
      </c>
      <c r="F30" s="24"/>
      <c r="G30" s="24"/>
    </row>
    <row r="31" spans="1:14">
      <c r="A31" s="10"/>
      <c r="B31" s="135" t="s">
        <v>82</v>
      </c>
      <c r="C31" s="136"/>
      <c r="D31" s="136"/>
      <c r="E31" s="137"/>
      <c r="F31" s="17"/>
    </row>
    <row r="32" spans="1:14">
      <c r="A32" s="10"/>
      <c r="B32" s="15"/>
      <c r="C32" s="17"/>
      <c r="D32" s="17"/>
      <c r="E32" s="17"/>
      <c r="F32" s="17"/>
    </row>
    <row r="33" spans="1:10" ht="29.25" customHeight="1">
      <c r="A33" s="10">
        <v>7</v>
      </c>
      <c r="B33" s="114" t="s">
        <v>15</v>
      </c>
      <c r="C33" s="114"/>
      <c r="D33" s="114"/>
      <c r="E33" s="114"/>
      <c r="F33" s="13"/>
      <c r="G33" s="13"/>
      <c r="H33" s="13"/>
      <c r="I33" s="13"/>
      <c r="J33" s="13"/>
    </row>
    <row r="34" spans="1:10">
      <c r="A34" s="10"/>
      <c r="B34" s="20" t="s">
        <v>16</v>
      </c>
      <c r="C34" s="122" t="s">
        <v>94</v>
      </c>
      <c r="D34" s="122"/>
      <c r="E34" s="122"/>
      <c r="F34" s="15"/>
      <c r="G34" s="25"/>
    </row>
    <row r="35" spans="1:10">
      <c r="A35" s="10"/>
      <c r="B35" s="20" t="s">
        <v>17</v>
      </c>
      <c r="C35" s="122" t="s">
        <v>98</v>
      </c>
      <c r="D35" s="122"/>
      <c r="E35" s="122"/>
      <c r="F35" s="15"/>
    </row>
    <row r="36" spans="1:10">
      <c r="A36" s="10"/>
      <c r="B36" s="20" t="s">
        <v>18</v>
      </c>
      <c r="C36" s="122" t="s">
        <v>104</v>
      </c>
      <c r="D36" s="122"/>
      <c r="E36" s="122"/>
      <c r="F36" s="15"/>
    </row>
    <row r="37" spans="1:10">
      <c r="A37" s="10"/>
      <c r="B37" s="138" t="s">
        <v>67</v>
      </c>
      <c r="C37" s="138"/>
      <c r="D37" s="138"/>
      <c r="E37" s="138"/>
      <c r="F37" s="15"/>
    </row>
    <row r="38" spans="1:10">
      <c r="A38" s="10"/>
      <c r="C38" s="15"/>
      <c r="D38" s="15"/>
      <c r="E38" s="15"/>
      <c r="F38" s="15"/>
    </row>
    <row r="39" spans="1:10">
      <c r="A39" s="10"/>
      <c r="B39" s="17"/>
      <c r="C39" s="15"/>
      <c r="D39" s="15"/>
      <c r="E39" s="15"/>
      <c r="F39" s="15"/>
    </row>
    <row r="40" spans="1:10" ht="26.25" customHeight="1">
      <c r="A40" s="10">
        <v>8</v>
      </c>
      <c r="B40" s="114" t="s">
        <v>57</v>
      </c>
      <c r="C40" s="114"/>
      <c r="D40" s="114"/>
      <c r="E40" s="114"/>
      <c r="F40" s="13"/>
      <c r="G40" s="13"/>
      <c r="H40" s="13"/>
      <c r="I40" s="13"/>
      <c r="J40" s="13"/>
    </row>
    <row r="41" spans="1:10" ht="305.25" customHeight="1">
      <c r="A41" s="10"/>
      <c r="B41" s="20" t="s">
        <v>19</v>
      </c>
      <c r="C41" s="123" t="s">
        <v>95</v>
      </c>
      <c r="D41" s="124"/>
      <c r="E41" s="125"/>
      <c r="F41" s="15"/>
    </row>
    <row r="42" spans="1:10" ht="55.5" customHeight="1">
      <c r="A42" s="10"/>
      <c r="B42" s="26" t="s">
        <v>17</v>
      </c>
      <c r="C42" s="27" t="s">
        <v>99</v>
      </c>
      <c r="D42" s="128" t="s">
        <v>100</v>
      </c>
      <c r="E42" s="129"/>
      <c r="F42" s="15"/>
    </row>
    <row r="43" spans="1:10" ht="13.15" customHeight="1">
      <c r="A43" s="10"/>
      <c r="B43" s="20" t="s">
        <v>18</v>
      </c>
      <c r="C43" s="126" t="s">
        <v>105</v>
      </c>
      <c r="D43" s="127"/>
      <c r="E43" s="127"/>
      <c r="F43" s="15"/>
      <c r="G43"/>
    </row>
    <row r="44" spans="1:10">
      <c r="A44" s="4"/>
      <c r="D44" s="28"/>
      <c r="E44" s="15"/>
    </row>
    <row r="45" spans="1:10" ht="31.5" customHeight="1">
      <c r="A45" s="29">
        <v>9</v>
      </c>
      <c r="B45" s="114" t="s">
        <v>52</v>
      </c>
      <c r="C45" s="114"/>
      <c r="D45" s="114"/>
      <c r="E45" s="114"/>
      <c r="F45" s="30"/>
      <c r="G45" s="13"/>
      <c r="H45" s="13"/>
      <c r="I45" s="13"/>
    </row>
    <row r="46" spans="1:10" ht="38.25" customHeight="1">
      <c r="A46" s="29"/>
      <c r="B46" s="31" t="s">
        <v>45</v>
      </c>
      <c r="C46" s="32" t="s">
        <v>50</v>
      </c>
      <c r="D46" s="104" t="s">
        <v>44</v>
      </c>
      <c r="E46" s="104"/>
    </row>
    <row r="47" spans="1:10">
      <c r="A47" s="33"/>
      <c r="B47" s="9"/>
      <c r="C47" s="9"/>
      <c r="D47" s="108"/>
      <c r="E47" s="108"/>
    </row>
    <row r="48" spans="1:10">
      <c r="A48" s="34"/>
      <c r="B48" s="109"/>
      <c r="C48" s="109"/>
      <c r="D48" s="109"/>
      <c r="E48" s="109"/>
    </row>
    <row r="49" spans="1:14">
      <c r="A49" s="35"/>
      <c r="B49" s="36"/>
      <c r="C49" s="28"/>
      <c r="D49" s="28"/>
      <c r="E49" s="28"/>
      <c r="F49" s="17"/>
      <c r="G49" s="17"/>
      <c r="H49" s="17"/>
      <c r="I49" s="17"/>
    </row>
    <row r="50" spans="1:14" ht="45" customHeight="1">
      <c r="A50" s="29">
        <v>10</v>
      </c>
      <c r="B50" s="101" t="s">
        <v>61</v>
      </c>
      <c r="C50" s="119"/>
      <c r="D50" s="119"/>
      <c r="E50" s="119"/>
      <c r="F50" s="17"/>
      <c r="G50" s="17"/>
      <c r="H50" s="17"/>
    </row>
    <row r="51" spans="1:14">
      <c r="A51" s="72"/>
      <c r="B51" s="120" t="s">
        <v>20</v>
      </c>
      <c r="C51" s="86" t="s">
        <v>68</v>
      </c>
      <c r="D51" s="87"/>
      <c r="E51" s="88"/>
      <c r="K51" s="3"/>
    </row>
    <row r="52" spans="1:14" ht="30" customHeight="1">
      <c r="A52" s="73"/>
      <c r="B52" s="121"/>
      <c r="C52" s="89"/>
      <c r="D52" s="90"/>
      <c r="E52" s="91"/>
      <c r="K52" s="3"/>
    </row>
    <row r="53" spans="1:14" ht="39" customHeight="1">
      <c r="A53" s="29"/>
      <c r="B53" s="37" t="s">
        <v>21</v>
      </c>
      <c r="C53" s="92" t="s">
        <v>101</v>
      </c>
      <c r="D53" s="93"/>
      <c r="E53" s="94"/>
    </row>
    <row r="54" spans="1:14">
      <c r="A54" s="33"/>
      <c r="B54" s="37" t="s">
        <v>22</v>
      </c>
      <c r="C54" s="118" t="s">
        <v>103</v>
      </c>
      <c r="D54" s="118"/>
      <c r="E54" s="118"/>
      <c r="F54" s="39"/>
      <c r="K54" s="40"/>
    </row>
    <row r="55" spans="1:14" s="24" customFormat="1" ht="53.25" customHeight="1">
      <c r="A55" s="41" t="s">
        <v>23</v>
      </c>
      <c r="B55" s="111" t="s">
        <v>102</v>
      </c>
      <c r="C55" s="112"/>
      <c r="D55" s="112"/>
      <c r="E55" s="112"/>
      <c r="F55" s="42"/>
      <c r="G55" s="42"/>
    </row>
    <row r="56" spans="1:14">
      <c r="A56" s="43"/>
      <c r="B56" s="44"/>
      <c r="C56" s="45"/>
      <c r="D56" s="45"/>
      <c r="E56" s="45"/>
      <c r="F56" s="46"/>
      <c r="G56" s="39"/>
    </row>
    <row r="57" spans="1:14">
      <c r="A57" s="10">
        <v>11</v>
      </c>
      <c r="B57" s="5" t="s">
        <v>24</v>
      </c>
      <c r="C57" s="113" t="s">
        <v>53</v>
      </c>
      <c r="D57" s="113"/>
      <c r="E57" s="113"/>
      <c r="F57" s="13"/>
      <c r="G57" s="13"/>
      <c r="H57" s="47"/>
      <c r="I57" s="13"/>
      <c r="J57" s="13"/>
    </row>
    <row r="58" spans="1:14">
      <c r="A58" s="10"/>
      <c r="B58" s="17"/>
      <c r="C58" s="17"/>
      <c r="D58" s="17"/>
      <c r="E58" s="17"/>
      <c r="F58" s="17"/>
      <c r="G58" s="17"/>
      <c r="H58" s="48"/>
      <c r="I58" s="48"/>
      <c r="J58" s="17"/>
    </row>
    <row r="59" spans="1:14">
      <c r="A59" s="10">
        <v>12</v>
      </c>
      <c r="B59" s="13" t="s">
        <v>25</v>
      </c>
      <c r="C59" s="13"/>
      <c r="D59" s="13"/>
      <c r="E59" s="13"/>
      <c r="F59" s="13"/>
      <c r="G59" s="13"/>
      <c r="H59" s="13"/>
      <c r="I59" s="13"/>
      <c r="J59" s="13"/>
      <c r="K59" s="13"/>
      <c r="L59" s="13"/>
      <c r="M59" s="13"/>
      <c r="N59" s="13"/>
    </row>
    <row r="60" spans="1:14">
      <c r="A60" s="10"/>
      <c r="B60" s="13"/>
      <c r="C60" s="13"/>
      <c r="D60" s="13"/>
      <c r="E60" s="13"/>
      <c r="F60" s="13"/>
      <c r="G60" s="13"/>
      <c r="H60" s="13"/>
      <c r="I60" s="13"/>
      <c r="J60" s="13"/>
      <c r="K60" s="13"/>
      <c r="L60" s="13"/>
      <c r="M60" s="13"/>
      <c r="N60" s="13"/>
    </row>
    <row r="61" spans="1:14">
      <c r="A61" s="10"/>
      <c r="B61" s="20" t="s">
        <v>26</v>
      </c>
      <c r="C61" s="22" t="s">
        <v>69</v>
      </c>
      <c r="D61" s="17"/>
      <c r="E61" s="17"/>
      <c r="F61" s="48"/>
      <c r="G61" s="48"/>
      <c r="H61" s="17"/>
      <c r="I61" s="17"/>
      <c r="J61" s="17"/>
      <c r="K61" s="17"/>
      <c r="L61" s="17"/>
      <c r="M61" s="17"/>
      <c r="N61" s="17"/>
    </row>
    <row r="62" spans="1:14">
      <c r="A62" s="10"/>
      <c r="B62" s="17"/>
      <c r="C62" s="17"/>
      <c r="D62" s="17"/>
      <c r="E62" s="17"/>
      <c r="F62" s="17"/>
      <c r="G62" s="17"/>
      <c r="H62" s="17"/>
      <c r="I62" s="17"/>
      <c r="J62" s="17"/>
      <c r="K62" s="17"/>
      <c r="L62" s="17"/>
      <c r="M62" s="17"/>
      <c r="N62" s="17"/>
    </row>
    <row r="63" spans="1:14" ht="24.75" customHeight="1">
      <c r="A63" s="10"/>
      <c r="B63" s="114" t="s">
        <v>27</v>
      </c>
      <c r="C63" s="115" t="s">
        <v>71</v>
      </c>
      <c r="D63" s="115" t="s">
        <v>84</v>
      </c>
      <c r="E63" s="81" t="s">
        <v>90</v>
      </c>
      <c r="F63" s="83" t="s">
        <v>72</v>
      </c>
      <c r="G63" s="84"/>
      <c r="H63" s="85"/>
      <c r="I63" s="102" t="s">
        <v>73</v>
      </c>
      <c r="J63" s="102"/>
      <c r="K63" s="102"/>
      <c r="L63" s="102" t="s">
        <v>74</v>
      </c>
      <c r="M63" s="102"/>
      <c r="N63" s="102"/>
    </row>
    <row r="64" spans="1:14" ht="38.25">
      <c r="A64" s="4"/>
      <c r="B64" s="114"/>
      <c r="C64" s="116"/>
      <c r="D64" s="116"/>
      <c r="E64" s="82"/>
      <c r="F64" s="20" t="s">
        <v>59</v>
      </c>
      <c r="G64" s="20" t="s">
        <v>28</v>
      </c>
      <c r="H64" s="20" t="s">
        <v>29</v>
      </c>
      <c r="I64" s="20" t="s">
        <v>96</v>
      </c>
      <c r="J64" s="20" t="s">
        <v>28</v>
      </c>
      <c r="K64" s="20" t="s">
        <v>29</v>
      </c>
      <c r="L64" s="20" t="s">
        <v>97</v>
      </c>
      <c r="M64" s="20" t="s">
        <v>28</v>
      </c>
      <c r="N64" s="20" t="s">
        <v>29</v>
      </c>
    </row>
    <row r="65" spans="1:14">
      <c r="A65" s="4"/>
      <c r="B65" s="20" t="s">
        <v>70</v>
      </c>
      <c r="C65" s="49">
        <v>108.15</v>
      </c>
      <c r="D65" s="50">
        <v>130</v>
      </c>
      <c r="E65" s="50">
        <v>119</v>
      </c>
      <c r="F65" s="51">
        <v>159.1</v>
      </c>
      <c r="G65" s="50">
        <v>239.7</v>
      </c>
      <c r="H65" s="50">
        <v>102.75</v>
      </c>
      <c r="I65" s="50">
        <v>163.9</v>
      </c>
      <c r="J65" s="50">
        <v>239.7</v>
      </c>
      <c r="K65" s="50">
        <v>123.25</v>
      </c>
      <c r="L65" s="51">
        <v>257</v>
      </c>
      <c r="M65" s="51">
        <v>339</v>
      </c>
      <c r="N65" s="51">
        <v>140.05000000000001</v>
      </c>
    </row>
    <row r="66" spans="1:14" ht="25.5">
      <c r="A66" s="4"/>
      <c r="B66" s="20" t="s">
        <v>30</v>
      </c>
      <c r="C66" s="52">
        <v>57991.11</v>
      </c>
      <c r="D66" s="52">
        <v>61185.15</v>
      </c>
      <c r="E66" s="52">
        <v>59900.37</v>
      </c>
      <c r="F66" s="52">
        <v>58991.519999999997</v>
      </c>
      <c r="G66" s="52">
        <v>59068.47</v>
      </c>
      <c r="H66" s="52">
        <v>58273.86</v>
      </c>
      <c r="I66" s="51">
        <v>73651.350000000006</v>
      </c>
      <c r="J66" s="51">
        <v>74245.17</v>
      </c>
      <c r="K66" s="51">
        <v>58793.08</v>
      </c>
      <c r="L66" s="53">
        <v>77414.92</v>
      </c>
      <c r="M66" s="51">
        <v>85978.25</v>
      </c>
      <c r="N66" s="51">
        <v>70234.429999999993</v>
      </c>
    </row>
    <row r="67" spans="1:14">
      <c r="A67" s="4"/>
      <c r="B67" s="26" t="s">
        <v>54</v>
      </c>
      <c r="C67" s="54">
        <v>18762.28</v>
      </c>
      <c r="D67" s="55">
        <v>19879.57</v>
      </c>
      <c r="E67" s="55">
        <v>24713.89</v>
      </c>
      <c r="F67" s="54">
        <v>24110.49</v>
      </c>
      <c r="G67" s="53">
        <v>24153.37</v>
      </c>
      <c r="H67" s="54">
        <v>23747.1</v>
      </c>
      <c r="I67" s="51">
        <v>52725.41</v>
      </c>
      <c r="J67" s="51">
        <v>61275.79</v>
      </c>
      <c r="K67" s="51">
        <v>23995.13</v>
      </c>
      <c r="L67" s="51" t="s">
        <v>88</v>
      </c>
      <c r="M67" s="51" t="s">
        <v>88</v>
      </c>
      <c r="N67" s="51" t="s">
        <v>88</v>
      </c>
    </row>
    <row r="68" spans="1:14">
      <c r="A68" s="4"/>
      <c r="B68" s="98" t="s">
        <v>81</v>
      </c>
      <c r="C68" s="103"/>
      <c r="D68" s="98"/>
      <c r="E68" s="98"/>
      <c r="F68" s="98"/>
      <c r="G68" s="98"/>
      <c r="H68" s="98"/>
      <c r="I68" s="98"/>
      <c r="J68" s="98"/>
      <c r="K68" s="98"/>
      <c r="L68" s="98"/>
      <c r="M68" s="98"/>
      <c r="N68" s="98"/>
    </row>
    <row r="69" spans="1:14" ht="13.5">
      <c r="A69" s="4"/>
      <c r="B69" s="117" t="s">
        <v>66</v>
      </c>
      <c r="C69" s="117"/>
      <c r="D69" s="117"/>
      <c r="E69" s="117"/>
      <c r="F69" s="117"/>
      <c r="G69" s="117"/>
      <c r="H69" s="117"/>
      <c r="I69" s="117"/>
      <c r="J69" s="117"/>
      <c r="K69" s="117"/>
      <c r="L69" s="117"/>
      <c r="M69" s="117"/>
      <c r="N69" s="117"/>
    </row>
    <row r="70" spans="1:14">
      <c r="A70" s="4"/>
      <c r="B70" s="98" t="s">
        <v>31</v>
      </c>
      <c r="C70" s="98"/>
      <c r="D70" s="98"/>
      <c r="E70" s="98"/>
      <c r="F70" s="98"/>
      <c r="G70" s="98"/>
      <c r="H70" s="98"/>
      <c r="I70" s="98"/>
      <c r="J70" s="98"/>
      <c r="K70" s="98"/>
      <c r="L70" s="98"/>
      <c r="M70" s="98"/>
      <c r="N70" s="98"/>
    </row>
    <row r="71" spans="1:14" s="3" customFormat="1">
      <c r="B71" s="98" t="s">
        <v>32</v>
      </c>
      <c r="C71" s="98"/>
      <c r="D71" s="98"/>
      <c r="E71" s="98"/>
      <c r="F71" s="98"/>
      <c r="G71" s="98"/>
      <c r="H71" s="98"/>
      <c r="I71" s="98"/>
      <c r="J71" s="98"/>
      <c r="K71" s="98"/>
      <c r="L71" s="98"/>
      <c r="M71" s="98"/>
      <c r="N71" s="98"/>
    </row>
    <row r="72" spans="1:14" s="3" customFormat="1">
      <c r="B72" s="105"/>
      <c r="C72" s="106"/>
      <c r="D72" s="106"/>
      <c r="E72" s="106"/>
      <c r="F72" s="106"/>
      <c r="G72" s="106"/>
      <c r="H72" s="106"/>
      <c r="I72" s="106"/>
      <c r="J72" s="106"/>
      <c r="K72" s="106"/>
      <c r="L72" s="106"/>
      <c r="M72" s="106"/>
      <c r="N72" s="107"/>
    </row>
    <row r="73" spans="1:14">
      <c r="A73" s="4"/>
      <c r="B73" s="98" t="s">
        <v>62</v>
      </c>
      <c r="C73" s="98"/>
      <c r="D73" s="98"/>
      <c r="E73" s="98"/>
      <c r="F73" s="98"/>
      <c r="G73" s="98"/>
      <c r="H73" s="98"/>
      <c r="I73" s="98"/>
      <c r="J73" s="98"/>
      <c r="K73" s="98"/>
      <c r="L73" s="98"/>
      <c r="M73" s="98"/>
      <c r="N73" s="98"/>
    </row>
    <row r="74" spans="1:14" ht="27.75" customHeight="1">
      <c r="A74" s="4"/>
      <c r="B74" s="98" t="s">
        <v>60</v>
      </c>
      <c r="C74" s="98"/>
      <c r="D74" s="98"/>
      <c r="E74" s="98"/>
      <c r="F74" s="98"/>
      <c r="G74" s="98"/>
      <c r="H74" s="98"/>
      <c r="I74" s="98"/>
      <c r="J74" s="98"/>
      <c r="K74" s="98"/>
      <c r="L74" s="98"/>
      <c r="M74" s="98"/>
      <c r="N74" s="98"/>
    </row>
    <row r="75" spans="1:14">
      <c r="A75" s="4"/>
      <c r="B75" s="56"/>
      <c r="C75" s="56"/>
      <c r="D75" s="56"/>
      <c r="E75" s="56"/>
      <c r="F75" s="56"/>
      <c r="G75" s="15"/>
      <c r="H75" s="15"/>
      <c r="I75" s="15"/>
      <c r="J75" s="15"/>
      <c r="K75" s="15"/>
      <c r="L75" s="15"/>
      <c r="M75" s="15"/>
      <c r="N75" s="15"/>
    </row>
    <row r="76" spans="1:14" ht="29.25" customHeight="1">
      <c r="A76" s="10">
        <v>13</v>
      </c>
      <c r="B76" s="99" t="s">
        <v>33</v>
      </c>
      <c r="C76" s="100"/>
      <c r="D76" s="100"/>
      <c r="E76" s="100"/>
      <c r="F76" s="100"/>
      <c r="G76" s="101"/>
      <c r="H76" s="13"/>
      <c r="I76" s="13"/>
      <c r="J76" s="13"/>
      <c r="K76" s="13"/>
      <c r="L76" s="13"/>
      <c r="M76" s="13"/>
      <c r="N76" s="13"/>
    </row>
    <row r="77" spans="1:14">
      <c r="A77" s="10"/>
      <c r="C77" s="17"/>
      <c r="D77" s="17"/>
      <c r="E77" s="17"/>
      <c r="F77" s="17"/>
      <c r="G77" s="17"/>
      <c r="H77" s="17"/>
      <c r="I77" s="17"/>
      <c r="J77" s="17"/>
      <c r="K77" s="17"/>
      <c r="L77" s="17"/>
      <c r="M77" s="17"/>
      <c r="N77" s="17"/>
    </row>
    <row r="78" spans="1:14" ht="76.5">
      <c r="A78" s="4"/>
      <c r="B78" s="57" t="s">
        <v>34</v>
      </c>
      <c r="C78" s="21" t="s">
        <v>35</v>
      </c>
      <c r="D78" s="21" t="s">
        <v>51</v>
      </c>
      <c r="E78" s="21" t="s">
        <v>78</v>
      </c>
      <c r="F78" s="21" t="s">
        <v>80</v>
      </c>
      <c r="G78" s="21" t="s">
        <v>36</v>
      </c>
      <c r="H78" s="12"/>
      <c r="I78" s="12"/>
      <c r="J78" s="12"/>
      <c r="K78" s="12"/>
      <c r="L78" s="15"/>
      <c r="M78" s="15"/>
      <c r="N78" s="15"/>
    </row>
    <row r="79" spans="1:14" ht="13.5" customHeight="1">
      <c r="A79" s="4"/>
      <c r="B79" s="110" t="s">
        <v>37</v>
      </c>
      <c r="C79" s="5" t="s">
        <v>75</v>
      </c>
      <c r="D79" s="58">
        <v>3.98</v>
      </c>
      <c r="E79" s="58">
        <v>6.23</v>
      </c>
      <c r="F79" s="58">
        <v>5.52</v>
      </c>
      <c r="G79" s="58">
        <v>10.220000000000001</v>
      </c>
      <c r="L79" s="59"/>
      <c r="M79" s="59"/>
      <c r="N79" s="59"/>
    </row>
    <row r="80" spans="1:14">
      <c r="A80" s="4"/>
      <c r="B80" s="110"/>
      <c r="C80" s="5" t="s">
        <v>38</v>
      </c>
      <c r="D80" s="60"/>
      <c r="E80" s="60"/>
      <c r="F80" s="60"/>
      <c r="G80" s="60"/>
      <c r="L80" s="59"/>
      <c r="M80" s="59"/>
      <c r="N80" s="59"/>
    </row>
    <row r="81" spans="1:14">
      <c r="A81" s="4"/>
      <c r="B81" s="110"/>
      <c r="C81" s="6" t="s">
        <v>77</v>
      </c>
      <c r="D81" s="38">
        <v>3.82</v>
      </c>
      <c r="E81" s="58">
        <v>5.91</v>
      </c>
      <c r="F81" s="58">
        <v>0.64</v>
      </c>
      <c r="G81" s="58">
        <v>0.31</v>
      </c>
      <c r="L81" s="59"/>
      <c r="M81" s="59"/>
      <c r="N81" s="59"/>
    </row>
    <row r="82" spans="1:14">
      <c r="A82" s="4"/>
      <c r="B82" s="110"/>
      <c r="C82" s="6" t="s">
        <v>76</v>
      </c>
      <c r="D82" s="38">
        <v>1.06</v>
      </c>
      <c r="E82" s="58">
        <v>1.2</v>
      </c>
      <c r="F82" s="58">
        <v>2.0299999999999998</v>
      </c>
      <c r="G82" s="58">
        <v>1.1399999999999999</v>
      </c>
      <c r="L82" s="59"/>
      <c r="M82" s="59"/>
      <c r="N82" s="59"/>
    </row>
    <row r="83" spans="1:14">
      <c r="A83" s="4"/>
      <c r="B83" s="110"/>
      <c r="C83" s="5" t="s">
        <v>39</v>
      </c>
      <c r="D83" s="61">
        <f>+AVERAGE(D81:D82)</f>
        <v>2.44</v>
      </c>
      <c r="E83" s="62">
        <v>3.5550000000000002</v>
      </c>
      <c r="F83" s="62">
        <f>AVERAGE(F81:F82)</f>
        <v>1.335</v>
      </c>
      <c r="G83" s="62">
        <f>AVERAGE(G81:G82)</f>
        <v>0.72499999999999998</v>
      </c>
      <c r="L83" s="59"/>
      <c r="M83" s="59"/>
      <c r="N83" s="59"/>
    </row>
    <row r="84" spans="1:14">
      <c r="A84" s="4"/>
      <c r="B84" s="110" t="s">
        <v>40</v>
      </c>
      <c r="C84" s="5" t="s">
        <v>75</v>
      </c>
      <c r="D84" s="60">
        <v>25.36</v>
      </c>
      <c r="E84" s="58">
        <v>45.59</v>
      </c>
      <c r="F84" s="58">
        <v>26.737357259380101</v>
      </c>
      <c r="G84" s="58">
        <f>163.9/G79</f>
        <v>16.037181996086105</v>
      </c>
      <c r="L84" s="59"/>
      <c r="M84" s="59"/>
      <c r="N84" s="59"/>
    </row>
    <row r="85" spans="1:14">
      <c r="A85" s="4"/>
      <c r="B85" s="110"/>
      <c r="C85" s="5" t="s">
        <v>38</v>
      </c>
      <c r="D85" s="60"/>
      <c r="E85" s="58"/>
      <c r="F85" s="58"/>
      <c r="G85" s="58"/>
      <c r="L85" s="59"/>
      <c r="M85" s="59"/>
      <c r="N85" s="59"/>
    </row>
    <row r="86" spans="1:14">
      <c r="A86" s="4"/>
      <c r="B86" s="110"/>
      <c r="C86" s="6" t="s">
        <v>77</v>
      </c>
      <c r="D86" s="38">
        <v>20.92</v>
      </c>
      <c r="E86" s="58">
        <v>24.69</v>
      </c>
      <c r="F86" s="58">
        <v>218.828125</v>
      </c>
      <c r="G86" s="58">
        <f>12.58/G81</f>
        <v>40.58064516129032</v>
      </c>
      <c r="L86" s="59"/>
      <c r="M86" s="59"/>
      <c r="N86" s="59"/>
    </row>
    <row r="87" spans="1:14">
      <c r="A87" s="4"/>
      <c r="B87" s="110"/>
      <c r="C87" s="6" t="s">
        <v>76</v>
      </c>
      <c r="D87" s="38">
        <v>82.97</v>
      </c>
      <c r="E87" s="58">
        <v>80.83</v>
      </c>
      <c r="F87" s="58">
        <v>46.798029556650249</v>
      </c>
      <c r="G87" s="154">
        <f>52.33/G82</f>
        <v>45.903508771929829</v>
      </c>
      <c r="L87" s="59"/>
      <c r="M87" s="59"/>
      <c r="N87" s="59"/>
    </row>
    <row r="88" spans="1:14">
      <c r="A88" s="4"/>
      <c r="B88" s="110"/>
      <c r="C88" s="5" t="s">
        <v>39</v>
      </c>
      <c r="D88" s="61">
        <f>+AVERAGE(D86:D87)</f>
        <v>51.945</v>
      </c>
      <c r="E88" s="62">
        <v>52.76</v>
      </c>
      <c r="F88" s="62">
        <f>AVERAGE(F86:F87)</f>
        <v>132.81307727832512</v>
      </c>
      <c r="G88" s="62">
        <f>AVERAGE(G86:G87)</f>
        <v>43.242076966610071</v>
      </c>
      <c r="L88" s="59"/>
      <c r="M88" s="59"/>
      <c r="N88" s="59"/>
    </row>
    <row r="89" spans="1:14">
      <c r="A89" s="4"/>
      <c r="B89" s="110" t="s">
        <v>46</v>
      </c>
      <c r="C89" s="5" t="s">
        <v>75</v>
      </c>
      <c r="D89" s="63">
        <v>0.4733</v>
      </c>
      <c r="E89" s="63">
        <v>0.1318</v>
      </c>
      <c r="F89" s="63">
        <f>D28/(D29+D30)</f>
        <v>0.12221783398996272</v>
      </c>
      <c r="G89" s="63">
        <f>E28/(E29+E30)</f>
        <v>0.18226118740730166</v>
      </c>
      <c r="L89" s="59"/>
      <c r="M89" s="59"/>
      <c r="N89" s="59"/>
    </row>
    <row r="90" spans="1:14">
      <c r="A90" s="4"/>
      <c r="B90" s="110"/>
      <c r="C90" s="5" t="s">
        <v>38</v>
      </c>
      <c r="D90" s="6"/>
      <c r="E90" s="6"/>
      <c r="F90" s="6"/>
      <c r="G90" s="6"/>
      <c r="L90" s="59"/>
      <c r="M90" s="59"/>
      <c r="N90" s="59"/>
    </row>
    <row r="91" spans="1:14">
      <c r="A91" s="4"/>
      <c r="B91" s="110"/>
      <c r="C91" s="6" t="s">
        <v>77</v>
      </c>
      <c r="D91" s="64">
        <v>0.1527</v>
      </c>
      <c r="E91" s="63">
        <v>1.6379999999999999E-3</v>
      </c>
      <c r="F91" s="1">
        <f>71.89/4283.94</f>
        <v>1.6781280783577737E-2</v>
      </c>
      <c r="G91" s="63">
        <f>82.02/6491.61</f>
        <v>1.2634770110958607E-2</v>
      </c>
      <c r="I91" s="65"/>
      <c r="L91" s="59"/>
      <c r="M91" s="59"/>
      <c r="N91" s="59"/>
    </row>
    <row r="92" spans="1:14">
      <c r="A92" s="4"/>
      <c r="B92" s="110"/>
      <c r="C92" s="6" t="s">
        <v>76</v>
      </c>
      <c r="D92" s="63">
        <v>2.9899999999999999E-2</v>
      </c>
      <c r="E92" s="63">
        <v>3.2899999999999999E-2</v>
      </c>
      <c r="F92" s="1">
        <v>5.2752594022544723E-2</v>
      </c>
      <c r="G92" s="63">
        <f>85.78/2996.91</f>
        <v>2.8622814832610925E-2</v>
      </c>
      <c r="L92" s="59"/>
      <c r="M92" s="59"/>
      <c r="N92" s="59"/>
    </row>
    <row r="93" spans="1:14">
      <c r="A93" s="4"/>
      <c r="B93" s="110"/>
      <c r="C93" s="5" t="s">
        <v>39</v>
      </c>
      <c r="D93" s="66">
        <f>+AVERAGE(D91:D92)</f>
        <v>9.1300000000000006E-2</v>
      </c>
      <c r="E93" s="67">
        <v>1.7269E-2</v>
      </c>
      <c r="F93" s="68">
        <f>AVERAGE(F91:F92)</f>
        <v>3.4766937403061228E-2</v>
      </c>
      <c r="G93" s="68">
        <f>AVERAGE(G91:G92)</f>
        <v>2.0628792471784764E-2</v>
      </c>
      <c r="L93" s="59"/>
      <c r="M93" s="59"/>
      <c r="N93" s="59"/>
    </row>
    <row r="94" spans="1:14">
      <c r="A94" s="4"/>
      <c r="B94" s="104" t="s">
        <v>41</v>
      </c>
      <c r="C94" s="5" t="s">
        <v>75</v>
      </c>
      <c r="D94" s="60">
        <v>6</v>
      </c>
      <c r="E94" s="58">
        <v>39.68</v>
      </c>
      <c r="F94" s="58">
        <v>45.808331159231237</v>
      </c>
      <c r="G94" s="58">
        <f>(E29+E30)/(E29/10)</f>
        <v>56.052942813413111</v>
      </c>
      <c r="L94" s="59"/>
      <c r="M94" s="59"/>
      <c r="N94" s="59"/>
    </row>
    <row r="95" spans="1:14">
      <c r="A95" s="4"/>
      <c r="B95" s="104"/>
      <c r="C95" s="5" t="s">
        <v>38</v>
      </c>
      <c r="D95" s="60"/>
      <c r="E95" s="60"/>
      <c r="F95" s="60"/>
      <c r="G95" s="60"/>
      <c r="L95" s="59"/>
      <c r="M95" s="59"/>
      <c r="N95" s="59"/>
    </row>
    <row r="96" spans="1:14">
      <c r="A96" s="4"/>
      <c r="B96" s="104"/>
      <c r="C96" s="6" t="s">
        <v>77</v>
      </c>
      <c r="D96" s="38">
        <v>24.99</v>
      </c>
      <c r="E96" s="58">
        <v>38.43</v>
      </c>
      <c r="F96" s="58">
        <f>4283.94/(1071.92/2)</f>
        <v>7.9930218673035291</v>
      </c>
      <c r="G96" s="58">
        <f>6491.61/(2609.24/2)</f>
        <v>4.975862703315908</v>
      </c>
      <c r="H96" s="59"/>
      <c r="I96" s="59"/>
      <c r="L96" s="59"/>
      <c r="M96" s="59"/>
      <c r="N96" s="59"/>
    </row>
    <row r="97" spans="1:14">
      <c r="A97" s="4"/>
      <c r="B97" s="104"/>
      <c r="C97" s="6" t="s">
        <v>76</v>
      </c>
      <c r="D97" s="60">
        <v>35.35</v>
      </c>
      <c r="E97" s="58">
        <v>36.42</v>
      </c>
      <c r="F97" s="58">
        <v>38.447469218433163</v>
      </c>
      <c r="G97" s="58">
        <f>2996.91/75.451</f>
        <v>39.719950696478513</v>
      </c>
      <c r="H97" s="59"/>
      <c r="I97" s="59"/>
      <c r="L97" s="59"/>
      <c r="M97" s="59"/>
      <c r="N97" s="59"/>
    </row>
    <row r="98" spans="1:14">
      <c r="A98" s="4"/>
      <c r="B98" s="104"/>
      <c r="C98" s="5" t="s">
        <v>39</v>
      </c>
      <c r="D98" s="61">
        <f>+AVERAGE(D96:D97)</f>
        <v>30.17</v>
      </c>
      <c r="E98" s="62">
        <v>37.424999999999997</v>
      </c>
      <c r="F98" s="62">
        <f>AVERAGE(F96:F97)</f>
        <v>23.220245542868348</v>
      </c>
      <c r="G98" s="62">
        <f>AVERAGE(G96:G97)</f>
        <v>22.347906699897209</v>
      </c>
      <c r="H98" s="59"/>
      <c r="I98" s="59"/>
      <c r="L98" s="59"/>
      <c r="M98" s="59"/>
      <c r="N98" s="59"/>
    </row>
    <row r="99" spans="1:14" ht="15">
      <c r="A99" s="4"/>
      <c r="B99" s="74" t="s">
        <v>89</v>
      </c>
      <c r="C99" s="75"/>
      <c r="D99" s="75"/>
      <c r="E99" s="75"/>
      <c r="F99" s="75"/>
      <c r="G99" s="76"/>
      <c r="H99" s="59"/>
      <c r="I99" s="59"/>
      <c r="L99" s="59"/>
      <c r="M99" s="59"/>
      <c r="N99" s="59"/>
    </row>
    <row r="100" spans="1:14" ht="24.75" customHeight="1">
      <c r="A100" s="4"/>
      <c r="B100" s="77" t="s">
        <v>58</v>
      </c>
      <c r="C100" s="78"/>
      <c r="D100" s="78"/>
      <c r="E100" s="78"/>
      <c r="F100" s="78"/>
      <c r="G100" s="79"/>
      <c r="H100" s="59"/>
      <c r="I100" s="59"/>
      <c r="L100" s="59"/>
      <c r="M100" s="59"/>
      <c r="N100" s="59"/>
    </row>
    <row r="101" spans="1:14">
      <c r="C101" s="80"/>
      <c r="D101" s="80"/>
      <c r="E101" s="80"/>
      <c r="F101" s="80"/>
      <c r="G101" s="80"/>
      <c r="H101" s="59"/>
      <c r="I101" s="59"/>
    </row>
    <row r="102" spans="1:14">
      <c r="A102" s="10">
        <v>14</v>
      </c>
      <c r="B102" s="69" t="s">
        <v>42</v>
      </c>
      <c r="C102" s="95" t="s">
        <v>8</v>
      </c>
      <c r="D102" s="96"/>
      <c r="E102" s="96"/>
      <c r="F102" s="96"/>
      <c r="G102" s="97"/>
    </row>
    <row r="103" spans="1:14">
      <c r="A103" s="28"/>
      <c r="C103" s="70"/>
      <c r="D103" s="70" t="s">
        <v>43</v>
      </c>
      <c r="E103" s="70"/>
      <c r="F103" s="70"/>
      <c r="G103" s="70"/>
    </row>
    <row r="104" spans="1:14" ht="13.5" customHeight="1">
      <c r="B104" s="71" t="s">
        <v>83</v>
      </c>
      <c r="C104" s="71"/>
      <c r="D104" s="71"/>
      <c r="E104" s="71"/>
      <c r="F104" s="71"/>
      <c r="G104" s="71"/>
    </row>
  </sheetData>
  <mergeCells count="60">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C54:E54"/>
    <mergeCell ref="B50:E50"/>
    <mergeCell ref="B51:B52"/>
    <mergeCell ref="B45:E45"/>
    <mergeCell ref="C36:E36"/>
    <mergeCell ref="C41:E41"/>
    <mergeCell ref="C43:E43"/>
    <mergeCell ref="D42:E42"/>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Track Record_Trident</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2025-05-21T13:42:38Z</cp:lastPrinted>
  <dcterms:created xsi:type="dcterms:W3CDTF">2018-10-13T12:55:33Z</dcterms:created>
  <dcterms:modified xsi:type="dcterms:W3CDTF">2025-07-07T12:16:07Z</dcterms:modified>
</cp:coreProperties>
</file>