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18. Chavda Infra Limited\2024-25\"/>
    </mc:Choice>
  </mc:AlternateContent>
  <xr:revisionPtr revIDLastSave="0" documentId="13_ncr:1_{C1EFC890-DA4D-4AA2-AD25-F42E227C298D}" xr6:coauthVersionLast="47" xr6:coauthVersionMax="47" xr10:uidLastSave="{00000000-0000-0000-0000-000000000000}"/>
  <bookViews>
    <workbookView xWindow="-120" yWindow="-120" windowWidth="20730" windowHeight="11160" xr2:uid="{00000000-000D-0000-FFFF-FFFF00000000}"/>
  </bookViews>
  <sheets>
    <sheet name="Chavda Infra"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7" i="1" l="1"/>
  <c r="F98" i="1" s="1"/>
  <c r="F92" i="1"/>
  <c r="F87" i="1"/>
  <c r="F83" i="1"/>
  <c r="F96" i="1"/>
  <c r="F91" i="1"/>
  <c r="F93" i="1" s="1"/>
  <c r="F86" i="1"/>
  <c r="F88" i="1" s="1"/>
  <c r="F84" i="1"/>
  <c r="F94" i="1"/>
  <c r="F89" i="1"/>
  <c r="E98" i="1"/>
  <c r="E93" i="1"/>
  <c r="E88" i="1"/>
  <c r="E83" i="1"/>
  <c r="D98" i="1"/>
  <c r="D93" i="1"/>
  <c r="D88" i="1"/>
  <c r="D83" i="1"/>
</calcChain>
</file>

<file path=xl/sharedStrings.xml><?xml version="1.0" encoding="utf-8"?>
<sst xmlns="http://schemas.openxmlformats.org/spreadsheetml/2006/main" count="161" uniqueCount="102">
  <si>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</si>
  <si>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</si>
  <si>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</si>
  <si>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</si>
  <si>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</si>
  <si>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</si>
  <si>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</si>
  <si>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</si>
  <si>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</si>
  <si>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</si>
  <si>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</si>
  <si>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</si>
  <si>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</si>
  <si>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</si>
  <si>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</si>
  <si>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</si>
  <si>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</si>
  <si>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</si>
  <si>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</si>
  <si>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</si>
  <si>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</si>
  <si>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</si>
  <si>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</si>
  <si>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</si>
  <si>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</si>
  <si>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</si>
  <si>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</si>
  <si>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</si>
  <si>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</si>
  <si>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</si>
  <si>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</si>
  <si>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</si>
  <si>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</si>
  <si>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</si>
  <si>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</si>
  <si>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</si>
  <si>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</si>
  <si>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</si>
  <si>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</si>
  <si>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</si>
  <si>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</si>
  <si>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</si>
  <si>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</si>
  <si>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</si>
  <si>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</si>
  <si>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</si>
  <si>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</si>
  <si>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</si>
  <si>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</si>
  <si>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</si>
  <si>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</si>
  <si>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</si>
  <si>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</si>
  <si>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</si>
  <si>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</si>
  <si>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</si>
  <si>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</si>
  <si>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</si>
  <si>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</si>
  <si>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</si>
  <si>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</si>
  <si>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</si>
  <si>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Index (of the Designated Stock Exchange): NSE Sensex</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</si>
  <si>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</si>
  <si>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</si>
  <si>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</si>
  <si>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</si>
  <si>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</si>
  <si>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</si>
  <si>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</si>
  <si>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</si>
  <si>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</si>
  <si>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</si>
  <si>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</si>
  <si>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</si>
  <si>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</si>
  <si>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</si>
  <si>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Issuer: Chavda Infra Limited
</t>
  </si>
  <si>
    <t xml:space="preserve">CHAVDA INFRA LIMITED
</t>
  </si>
  <si>
    <t xml:space="preserve">(iii) at the end of 2nd FY </t>
  </si>
  <si>
    <t xml:space="preserve">(ii) at the end of 1st FY </t>
  </si>
  <si>
    <t xml:space="preserve">(iv) at the end of 3rd FY </t>
  </si>
  <si>
    <t>164.3013 times</t>
  </si>
  <si>
    <t xml:space="preserve">(ii) Actual implementation </t>
  </si>
  <si>
    <t>At close of listing day (25-Sep-2023)</t>
  </si>
  <si>
    <t>PSP Projects Limited</t>
  </si>
  <si>
    <t>Ahluwalia Contracts (India) Limited</t>
  </si>
  <si>
    <t>Issue size (Rs. In lakhs)</t>
  </si>
  <si>
    <t>At close of 30th calendar day (25.10.2023) from listing day*</t>
  </si>
  <si>
    <t>Since the company's share were listed on September 25, 2023, we are considering March 31, 2024 as the 1st Financial Year.</t>
  </si>
  <si>
    <t>Note: Since the company's share were listed on September 25, 2023, we are considering March 31, 2024 as the 1st Financial Year.</t>
  </si>
  <si>
    <t>At close of 90th calendar day from (22.12.2023) listing day**</t>
  </si>
  <si>
    <t>NIL</t>
  </si>
  <si>
    <t># NSE does not have any sectorial index for Infrastructure Industry, hence data for Nifty SME Emerge Data has been provided here.</t>
  </si>
  <si>
    <t>Rs. 65/-</t>
  </si>
  <si>
    <t>frequently traded (125.60%)</t>
  </si>
  <si>
    <t xml:space="preserve">*Source:  Prospectus dated September 15, 2023 and based on restated summary statement FY 2022-23 and for peer group data from Annual Report of FY 2022-23 and prospectus is taken.                                                                                                                                                                                                                                                                                                                                    </t>
  </si>
  <si>
    <t>frequently traded (131.24%)</t>
  </si>
  <si>
    <t>1) To Meet Working capital requirments of Rs. 2,700.00 Lakhs  
2) General Corporate Purpose of Rs. 1,080.00 Lakhs.
3)Issue Related Expenses of Rs.546.40 Lakhs</t>
  </si>
  <si>
    <t xml:space="preserve">
1) To Meet Working capital requirments of Rs. 2,700 Lakhs  
2) General Corporate Purpose of Rs. 1,080.00 Lakhs.  
3) Issue Related Expenses of Rs. 546.40 Lakhs                                                                                    </t>
  </si>
  <si>
    <t>Source: Statement of Deviation or Variation filed on May 30, 2025 under Regulation 32(1) of the SEBI (Listing Obligations and Disclosure Requirements) Regulations, 2015 read with SEBI Master Circular No. SEBI/HO/CFD/PoD2/CIR/P/2023/120 dated July 11, 2023</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</si>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</sst>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6" fillId="0" borderId="0" applyFont="0" applyFill="0" applyBorder="0" applyAlignment="0" applyProtection="0"/>
    <xf numFmtId="9" fontId="16" fillId="0" borderId="0" applyFont="0" applyFill="0" applyBorder="0" applyAlignment="0" applyProtection="0"/>
  </cellStyleXfs>
  <cellXfs count="15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2" borderId="1" xfId="0" applyFont="1" applyFill="1" applyBorder="1" applyAlignment="1">
      <alignment horizontal="left" vertical="center" wrapText="1"/>
    </xf>
    <xf numFmtId="0" fontId="15" fillId="0" borderId="0" xfId="0" applyFont="1"/>
    <xf numFmtId="0" fontId="15" fillId="0" borderId="1" xfId="0" applyFont="1" applyBorder="1"/>
    <xf numFmtId="0" fontId="2" fillId="2" borderId="1" xfId="0" applyFont="1" applyFill="1" applyBorder="1" applyAlignment="1">
      <alignment horizontal="right" vertical="center" wrapText="1"/>
    </xf>
    <xf numFmtId="4" fontId="2" fillId="2" borderId="1" xfId="0" applyNumberFormat="1" applyFont="1" applyFill="1" applyBorder="1" applyAlignment="1">
      <alignment vertical="center" wrapText="1"/>
    </xf>
    <xf numFmtId="4" fontId="4" fillId="0" borderId="1" xfId="0" applyNumberFormat="1" applyFont="1" applyBorder="1" applyAlignment="1">
      <alignment horizontal="center" vertical="center" wrapText="1"/>
    </xf>
    <xf numFmtId="10" fontId="4"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1" xfId="0" applyFont="1" applyBorder="1" applyAlignment="1">
      <alignment vertical="top" wrapText="1"/>
    </xf>
    <xf numFmtId="0" fontId="5" fillId="0" borderId="1" xfId="0" applyFont="1" applyBorder="1" applyAlignment="1">
      <alignment horizontal="right" vertical="center" wrapText="1"/>
    </xf>
    <xf numFmtId="0" fontId="4" fillId="2" borderId="1" xfId="0" applyFont="1" applyFill="1" applyBorder="1" applyAlignment="1">
      <alignment vertical="center"/>
    </xf>
    <xf numFmtId="0" fontId="2" fillId="0" borderId="1" xfId="0" applyFont="1" applyBorder="1" applyAlignment="1">
      <alignment horizontal="left" vertical="center"/>
    </xf>
    <xf numFmtId="0" fontId="9" fillId="0" borderId="12" xfId="0" applyFont="1" applyBorder="1" applyAlignment="1">
      <alignment horizontal="center" vertical="center" wrapText="1"/>
    </xf>
    <xf numFmtId="3" fontId="2" fillId="0" borderId="0" xfId="0" applyNumberFormat="1" applyFont="1" applyAlignment="1">
      <alignment vertical="center" wrapText="1"/>
    </xf>
    <xf numFmtId="3" fontId="4" fillId="0" borderId="0" xfId="0" applyNumberFormat="1" applyFont="1" applyAlignment="1">
      <alignment vertical="center" wrapText="1"/>
    </xf>
    <xf numFmtId="10" fontId="5" fillId="0" borderId="0" xfId="2" applyNumberFormat="1" applyFont="1" applyAlignment="1">
      <alignment horizontal="left" vertical="center" wrapText="1"/>
    </xf>
    <xf numFmtId="164" fontId="5" fillId="0" borderId="1" xfId="1"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10" fontId="2" fillId="0" borderId="1" xfId="2" applyNumberFormat="1" applyFont="1" applyFill="1" applyBorder="1" applyAlignment="1">
      <alignment horizontal="center" vertical="center"/>
    </xf>
    <xf numFmtId="4" fontId="5" fillId="0" borderId="1" xfId="0" applyNumberFormat="1" applyFont="1" applyBorder="1" applyAlignment="1">
      <alignment vertical="center" wrapText="1"/>
    </xf>
    <xf numFmtId="2" fontId="2" fillId="0" borderId="0" xfId="0" applyNumberFormat="1" applyFont="1" applyAlignment="1">
      <alignment horizontal="center" vertical="center" wrapText="1"/>
    </xf>
    <xf numFmtId="0" fontId="2" fillId="0" borderId="1"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1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49" zoomScale="115" zoomScaleNormal="115" workbookViewId="0">
      <selection activeCell="C54" sqref="C54:E54"/>
    </sheetView>
  </sheetViews>
  <sheetFormatPr defaultColWidth="8.7109375" defaultRowHeight="12.75" x14ac:dyDescent="0.25"/>
  <cols>
    <col min="1" max="1" width="8.7109375" style="1"/>
    <col min="2" max="3" width="42.28515625" style="1" customWidth="1"/>
    <col min="4" max="4" width="18.7109375" style="1" customWidth="1"/>
    <col min="5" max="5" width="18" style="1" customWidth="1"/>
    <col min="6" max="6" width="16.5703125" style="1" customWidth="1"/>
    <col min="7" max="7" width="15" style="1" customWidth="1"/>
    <col min="8" max="8" width="9.28515625" style="1" customWidth="1"/>
    <col min="9" max="9" width="10.7109375" style="1" customWidth="1"/>
    <col min="10" max="10" width="13.5703125" style="1" customWidth="1"/>
    <col min="11" max="11" width="12.28515625" style="1" customWidth="1"/>
    <col min="12" max="12" width="11.28515625" style="1" customWidth="1"/>
    <col min="13" max="13" width="10" style="1" customWidth="1"/>
    <col min="14" max="14" width="9.7109375" style="1" customWidth="1"/>
    <col min="15" max="16384" width="8.7109375" style="1"/>
  </cols>
  <sheetData>
    <row r="1" spans="1:9" ht="14.65" customHeight="1" x14ac:dyDescent="0.25">
      <c r="A1" s="86" t="s">
        <v>0</v>
      </c>
      <c r="B1" s="86"/>
      <c r="D1" s="2"/>
    </row>
    <row r="3" spans="1:9" ht="17.25" customHeight="1" x14ac:dyDescent="0.25">
      <c r="A3" s="3" t="s">
        <v>1</v>
      </c>
      <c r="B3" s="69" t="s">
        <v>2</v>
      </c>
      <c r="C3" s="72" t="s">
        <v>78</v>
      </c>
    </row>
    <row r="4" spans="1:9" x14ac:dyDescent="0.25">
      <c r="D4" s="5"/>
    </row>
    <row r="5" spans="1:9" ht="21" customHeight="1" x14ac:dyDescent="0.25">
      <c r="A5" s="6">
        <v>1</v>
      </c>
      <c r="B5" s="4" t="s">
        <v>3</v>
      </c>
      <c r="C5" s="87" t="s">
        <v>59</v>
      </c>
      <c r="D5" s="87"/>
      <c r="E5" s="87"/>
    </row>
    <row r="6" spans="1:9" ht="15" customHeight="1" x14ac:dyDescent="0.25">
      <c r="A6" s="7"/>
      <c r="B6" s="88"/>
      <c r="C6" s="88"/>
      <c r="D6" s="88"/>
      <c r="E6" s="8"/>
    </row>
    <row r="7" spans="1:9" x14ac:dyDescent="0.25">
      <c r="A7" s="7"/>
      <c r="B7" s="9"/>
      <c r="D7" s="5"/>
    </row>
    <row r="8" spans="1:9" ht="21" customHeight="1" x14ac:dyDescent="0.25">
      <c r="A8" s="7">
        <v>2</v>
      </c>
      <c r="B8" s="4" t="s">
        <v>87</v>
      </c>
      <c r="C8" s="65">
        <v>4326.3999999999996</v>
      </c>
      <c r="D8" s="5"/>
    </row>
    <row r="9" spans="1:9" x14ac:dyDescent="0.25">
      <c r="A9" s="7"/>
      <c r="B9" s="9"/>
      <c r="D9" s="5"/>
    </row>
    <row r="10" spans="1:9" ht="30.6" customHeight="1" x14ac:dyDescent="0.25">
      <c r="A10" s="7">
        <v>3</v>
      </c>
      <c r="B10" s="4" t="s">
        <v>4</v>
      </c>
      <c r="C10" s="89" t="s">
        <v>46</v>
      </c>
      <c r="D10" s="90"/>
      <c r="E10" s="91"/>
    </row>
    <row r="11" spans="1:9" x14ac:dyDescent="0.25">
      <c r="A11" s="7"/>
      <c r="B11" s="9"/>
      <c r="D11" s="5"/>
    </row>
    <row r="12" spans="1:9" x14ac:dyDescent="0.25">
      <c r="A12" s="7">
        <v>4</v>
      </c>
      <c r="B12" s="4" t="s">
        <v>5</v>
      </c>
      <c r="C12" s="64" t="s">
        <v>82</v>
      </c>
      <c r="D12" s="5"/>
    </row>
    <row r="13" spans="1:9" ht="14.65" customHeight="1" x14ac:dyDescent="0.25">
      <c r="A13" s="7"/>
      <c r="B13" s="92" t="s">
        <v>45</v>
      </c>
      <c r="C13" s="93"/>
      <c r="D13" s="5"/>
      <c r="I13" s="74"/>
    </row>
    <row r="14" spans="1:9" ht="13.5" customHeight="1" x14ac:dyDescent="0.25">
      <c r="A14" s="7"/>
      <c r="B14" s="98" t="s">
        <v>47</v>
      </c>
      <c r="C14" s="99"/>
      <c r="D14" s="5"/>
      <c r="I14" s="74"/>
    </row>
    <row r="15" spans="1:9" ht="14.65" customHeight="1" x14ac:dyDescent="0.25">
      <c r="A15" s="7"/>
      <c r="B15" s="44"/>
      <c r="C15" s="45"/>
      <c r="D15" s="5"/>
      <c r="I15" s="74"/>
    </row>
    <row r="16" spans="1:9" x14ac:dyDescent="0.25">
      <c r="A16" s="7"/>
      <c r="D16" s="5"/>
    </row>
    <row r="17" spans="1:14" ht="29.25" customHeight="1" x14ac:dyDescent="0.25">
      <c r="A17" s="7">
        <v>5</v>
      </c>
      <c r="B17" s="94" t="s">
        <v>52</v>
      </c>
      <c r="C17" s="95"/>
      <c r="D17" s="95"/>
      <c r="E17" s="96"/>
      <c r="F17" s="9"/>
      <c r="G17" s="9"/>
      <c r="H17" s="9"/>
      <c r="I17" s="75"/>
      <c r="J17" s="10"/>
      <c r="K17" s="10"/>
      <c r="L17" s="10"/>
      <c r="M17" s="10"/>
      <c r="N17" s="10"/>
    </row>
    <row r="18" spans="1:14" x14ac:dyDescent="0.25">
      <c r="A18" s="7"/>
      <c r="B18" s="46" t="s">
        <v>6</v>
      </c>
      <c r="C18" s="97">
        <v>0.12820000000000001</v>
      </c>
      <c r="D18" s="97"/>
      <c r="E18" s="97"/>
      <c r="F18" s="11"/>
      <c r="G18" s="10"/>
      <c r="H18" s="10"/>
      <c r="I18" s="76"/>
      <c r="J18" s="10"/>
      <c r="K18" s="10"/>
      <c r="L18" s="10"/>
      <c r="M18" s="10"/>
      <c r="N18" s="10"/>
    </row>
    <row r="19" spans="1:14" x14ac:dyDescent="0.25">
      <c r="A19" s="7"/>
      <c r="B19" s="46" t="s">
        <v>80</v>
      </c>
      <c r="C19" s="84">
        <v>1.4800000000000001E-2</v>
      </c>
      <c r="D19" s="85"/>
      <c r="E19" s="85"/>
      <c r="F19" s="11"/>
      <c r="G19" s="10"/>
      <c r="H19" s="10"/>
      <c r="I19" s="10"/>
      <c r="J19" s="10"/>
      <c r="K19" s="10"/>
      <c r="L19" s="10"/>
      <c r="M19" s="10"/>
      <c r="N19" s="10"/>
    </row>
    <row r="20" spans="1:14" x14ac:dyDescent="0.25">
      <c r="A20" s="7"/>
      <c r="B20" s="46" t="s">
        <v>79</v>
      </c>
      <c r="C20" s="84">
        <v>6.6E-3</v>
      </c>
      <c r="D20" s="85"/>
      <c r="E20" s="85"/>
      <c r="F20" s="11"/>
      <c r="G20" s="10"/>
      <c r="H20" s="10"/>
      <c r="I20" s="10"/>
      <c r="J20" s="10"/>
      <c r="K20" s="10"/>
      <c r="L20" s="10"/>
      <c r="M20" s="10"/>
      <c r="N20" s="10"/>
    </row>
    <row r="21" spans="1:14" x14ac:dyDescent="0.25">
      <c r="A21" s="7"/>
      <c r="B21" s="47" t="s">
        <v>81</v>
      </c>
      <c r="C21" s="85" t="s">
        <v>8</v>
      </c>
      <c r="D21" s="85"/>
      <c r="E21" s="85"/>
      <c r="F21" s="11"/>
      <c r="G21" s="10"/>
      <c r="H21" s="10"/>
      <c r="I21" s="10"/>
      <c r="J21" s="10"/>
      <c r="K21" s="10"/>
      <c r="L21" s="10"/>
      <c r="M21" s="10"/>
      <c r="N21" s="10"/>
    </row>
    <row r="22" spans="1:14" x14ac:dyDescent="0.25">
      <c r="A22" s="7"/>
      <c r="B22" s="101" t="s">
        <v>60</v>
      </c>
      <c r="C22" s="101"/>
      <c r="D22" s="101"/>
      <c r="E22" s="101"/>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00" t="s">
        <v>53</v>
      </c>
      <c r="C24" s="100"/>
      <c r="D24" s="100"/>
      <c r="E24" s="100"/>
      <c r="F24" s="9"/>
      <c r="G24" s="9"/>
      <c r="H24" s="10"/>
      <c r="I24" s="9"/>
      <c r="J24" s="9"/>
    </row>
    <row r="25" spans="1:14" x14ac:dyDescent="0.25">
      <c r="A25" s="7"/>
      <c r="B25" s="102" t="s">
        <v>9</v>
      </c>
      <c r="C25" s="103"/>
      <c r="D25" s="103"/>
      <c r="E25" s="104"/>
      <c r="F25" s="11"/>
    </row>
    <row r="26" spans="1:14" ht="25.5" x14ac:dyDescent="0.25">
      <c r="A26" s="7"/>
      <c r="B26" s="12" t="s">
        <v>10</v>
      </c>
      <c r="C26" s="56" t="s">
        <v>68</v>
      </c>
      <c r="D26" s="56" t="s">
        <v>69</v>
      </c>
      <c r="E26" s="56" t="s">
        <v>70</v>
      </c>
      <c r="F26" s="11"/>
    </row>
    <row r="27" spans="1:14" ht="12.75" customHeight="1" x14ac:dyDescent="0.25">
      <c r="A27" s="7"/>
      <c r="B27" s="29" t="s">
        <v>11</v>
      </c>
      <c r="C27" s="77">
        <v>24165.52</v>
      </c>
      <c r="D27" s="81">
        <v>26142.43</v>
      </c>
      <c r="E27" s="83" t="s">
        <v>8</v>
      </c>
      <c r="F27" s="24"/>
      <c r="G27" s="24"/>
    </row>
    <row r="28" spans="1:14" ht="12.75" customHeight="1" x14ac:dyDescent="0.25">
      <c r="A28" s="7"/>
      <c r="B28" s="29" t="s">
        <v>12</v>
      </c>
      <c r="C28" s="77">
        <v>1875.92</v>
      </c>
      <c r="D28" s="81">
        <v>2110.21</v>
      </c>
      <c r="E28" s="83"/>
      <c r="F28" s="24"/>
      <c r="G28" s="24"/>
    </row>
    <row r="29" spans="1:14" ht="12.75" customHeight="1" x14ac:dyDescent="0.25">
      <c r="A29" s="7"/>
      <c r="B29" s="29" t="s">
        <v>13</v>
      </c>
      <c r="C29" s="77">
        <v>2465.6</v>
      </c>
      <c r="D29" s="81">
        <v>2456.6</v>
      </c>
      <c r="E29" s="83"/>
      <c r="F29" s="24"/>
      <c r="G29" s="24"/>
    </row>
    <row r="30" spans="1:14" ht="12.75" customHeight="1" x14ac:dyDescent="0.25">
      <c r="A30" s="7"/>
      <c r="B30" s="29" t="s">
        <v>14</v>
      </c>
      <c r="C30" s="77">
        <v>6777.08</v>
      </c>
      <c r="D30" s="81">
        <v>8764.01</v>
      </c>
      <c r="E30" s="83"/>
      <c r="F30" s="24"/>
      <c r="G30" s="24"/>
    </row>
    <row r="31" spans="1:14" x14ac:dyDescent="0.25">
      <c r="A31" s="7"/>
      <c r="B31" s="105" t="s">
        <v>89</v>
      </c>
      <c r="C31" s="106"/>
      <c r="D31" s="106"/>
      <c r="E31" s="107"/>
      <c r="F31" s="11"/>
    </row>
    <row r="32" spans="1:14" x14ac:dyDescent="0.25">
      <c r="A32" s="7"/>
      <c r="B32" s="10"/>
      <c r="C32" s="11"/>
      <c r="D32" s="11"/>
      <c r="E32" s="11"/>
      <c r="F32" s="11"/>
    </row>
    <row r="33" spans="1:10" ht="29.25" customHeight="1" x14ac:dyDescent="0.25">
      <c r="A33" s="7">
        <v>7</v>
      </c>
      <c r="B33" s="100" t="s">
        <v>15</v>
      </c>
      <c r="C33" s="100"/>
      <c r="D33" s="100"/>
      <c r="E33" s="100"/>
      <c r="F33" s="9"/>
      <c r="G33" s="9"/>
      <c r="H33" s="9"/>
      <c r="I33" s="9"/>
      <c r="J33" s="9"/>
    </row>
    <row r="34" spans="1:10" x14ac:dyDescent="0.25">
      <c r="A34" s="7"/>
      <c r="B34" s="12" t="s">
        <v>16</v>
      </c>
      <c r="C34" s="85" t="s">
        <v>95</v>
      </c>
      <c r="D34" s="85"/>
      <c r="E34" s="85"/>
      <c r="F34" s="10"/>
    </row>
    <row r="35" spans="1:10" x14ac:dyDescent="0.25">
      <c r="A35" s="7"/>
      <c r="B35" s="12" t="s">
        <v>17</v>
      </c>
      <c r="C35" s="85" t="s">
        <v>97</v>
      </c>
      <c r="D35" s="85"/>
      <c r="E35" s="85"/>
      <c r="F35" s="10"/>
    </row>
    <row r="36" spans="1:10" x14ac:dyDescent="0.25">
      <c r="A36" s="7"/>
      <c r="B36" s="12" t="s">
        <v>18</v>
      </c>
      <c r="C36" s="85" t="s">
        <v>8</v>
      </c>
      <c r="D36" s="85"/>
      <c r="E36" s="85"/>
      <c r="F36" s="10"/>
    </row>
    <row r="37" spans="1:10" x14ac:dyDescent="0.25">
      <c r="A37" s="7"/>
      <c r="B37" s="92" t="s">
        <v>57</v>
      </c>
      <c r="C37" s="92"/>
      <c r="D37" s="92"/>
      <c r="E37" s="92"/>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00" t="s">
        <v>54</v>
      </c>
      <c r="C40" s="100"/>
      <c r="D40" s="100"/>
      <c r="E40" s="100"/>
      <c r="F40" s="9"/>
      <c r="G40" s="9"/>
      <c r="H40" s="9"/>
      <c r="I40" s="9"/>
      <c r="J40" s="9"/>
    </row>
    <row r="41" spans="1:10" x14ac:dyDescent="0.25">
      <c r="A41" s="7"/>
      <c r="B41" s="12" t="s">
        <v>19</v>
      </c>
      <c r="C41" s="83" t="s">
        <v>92</v>
      </c>
      <c r="D41" s="83"/>
      <c r="E41" s="83"/>
      <c r="F41" s="10"/>
    </row>
    <row r="42" spans="1:10" x14ac:dyDescent="0.25">
      <c r="A42" s="7"/>
      <c r="B42" s="12" t="s">
        <v>17</v>
      </c>
      <c r="C42" s="83" t="s">
        <v>92</v>
      </c>
      <c r="D42" s="83"/>
      <c r="E42" s="83"/>
      <c r="F42" s="10"/>
    </row>
    <row r="43" spans="1:10" x14ac:dyDescent="0.25">
      <c r="A43" s="7"/>
      <c r="B43" s="12" t="s">
        <v>18</v>
      </c>
      <c r="C43" s="83" t="s">
        <v>8</v>
      </c>
      <c r="D43" s="83"/>
      <c r="E43" s="83"/>
      <c r="F43" s="10"/>
    </row>
    <row r="44" spans="1:10" x14ac:dyDescent="0.25">
      <c r="A44" s="3"/>
      <c r="D44" s="13"/>
      <c r="E44" s="10"/>
    </row>
    <row r="45" spans="1:10" ht="31.5" customHeight="1" x14ac:dyDescent="0.25">
      <c r="A45" s="14">
        <v>9</v>
      </c>
      <c r="B45" s="100" t="s">
        <v>49</v>
      </c>
      <c r="C45" s="100"/>
      <c r="D45" s="100"/>
      <c r="E45" s="100"/>
      <c r="F45" s="15"/>
      <c r="G45" s="9"/>
      <c r="H45" s="9"/>
      <c r="I45" s="9"/>
    </row>
    <row r="46" spans="1:10" ht="38.25" customHeight="1" x14ac:dyDescent="0.25">
      <c r="A46" s="14"/>
      <c r="B46" s="42" t="s">
        <v>43</v>
      </c>
      <c r="C46" s="73" t="s">
        <v>83</v>
      </c>
      <c r="D46" s="109" t="s">
        <v>42</v>
      </c>
      <c r="E46" s="109"/>
    </row>
    <row r="47" spans="1:10" x14ac:dyDescent="0.25">
      <c r="A47" s="16"/>
      <c r="B47" s="61"/>
      <c r="C47" s="61"/>
      <c r="D47" s="110"/>
      <c r="E47" s="110"/>
    </row>
    <row r="48" spans="1:10" ht="37.5" customHeight="1" x14ac:dyDescent="0.25">
      <c r="A48" s="43"/>
      <c r="B48" s="111"/>
      <c r="C48" s="111"/>
      <c r="D48" s="111"/>
      <c r="E48" s="111"/>
    </row>
    <row r="49" spans="1:14" x14ac:dyDescent="0.25">
      <c r="A49" s="17"/>
      <c r="B49" s="18"/>
      <c r="C49" s="13"/>
      <c r="D49" s="13"/>
      <c r="E49" s="13"/>
      <c r="F49" s="11"/>
      <c r="G49" s="11"/>
      <c r="H49" s="11"/>
      <c r="I49" s="11"/>
    </row>
    <row r="50" spans="1:14" ht="45" customHeight="1" x14ac:dyDescent="0.25">
      <c r="A50" s="14">
        <v>10</v>
      </c>
      <c r="B50" s="121" t="s">
        <v>56</v>
      </c>
      <c r="C50" s="122"/>
      <c r="D50" s="122"/>
      <c r="E50" s="122"/>
      <c r="F50" s="11"/>
      <c r="G50" s="11"/>
      <c r="H50" s="11"/>
    </row>
    <row r="51" spans="1:14" x14ac:dyDescent="0.25">
      <c r="A51" s="134"/>
      <c r="B51" s="157" t="s">
        <v>20</v>
      </c>
      <c r="C51" s="148" t="s">
        <v>98</v>
      </c>
      <c r="D51" s="149"/>
      <c r="E51" s="150"/>
      <c r="K51" s="2"/>
    </row>
    <row r="52" spans="1:14" ht="54" customHeight="1" x14ac:dyDescent="0.25">
      <c r="A52" s="135"/>
      <c r="B52" s="158"/>
      <c r="C52" s="151"/>
      <c r="D52" s="152"/>
      <c r="E52" s="153"/>
      <c r="K52" s="2"/>
    </row>
    <row r="53" spans="1:14" ht="63.75" customHeight="1" x14ac:dyDescent="0.25">
      <c r="A53" s="14"/>
      <c r="B53" s="19" t="s">
        <v>21</v>
      </c>
      <c r="C53" s="154" t="s">
        <v>99</v>
      </c>
      <c r="D53" s="155"/>
      <c r="E53" s="156"/>
    </row>
    <row r="54" spans="1:14" x14ac:dyDescent="0.25">
      <c r="A54" s="16"/>
      <c r="B54" s="19" t="s">
        <v>22</v>
      </c>
      <c r="C54" s="120" t="s">
        <v>101</v>
      </c>
      <c r="D54" s="120"/>
      <c r="E54" s="120"/>
      <c r="F54" s="20"/>
      <c r="K54" s="21"/>
    </row>
    <row r="55" spans="1:14" s="24" customFormat="1" ht="28.5" customHeight="1" x14ac:dyDescent="0.25">
      <c r="A55" s="22" t="s">
        <v>23</v>
      </c>
      <c r="B55" s="114" t="s">
        <v>100</v>
      </c>
      <c r="C55" s="115"/>
      <c r="D55" s="115"/>
      <c r="E55" s="115"/>
      <c r="F55" s="23"/>
      <c r="G55" s="23"/>
    </row>
    <row r="56" spans="1:14" x14ac:dyDescent="0.25">
      <c r="A56" s="25"/>
      <c r="B56" s="26"/>
      <c r="C56" s="27"/>
      <c r="D56" s="27"/>
      <c r="E56" s="27"/>
      <c r="F56" s="28"/>
      <c r="G56" s="20"/>
    </row>
    <row r="57" spans="1:14" x14ac:dyDescent="0.25">
      <c r="A57" s="7">
        <v>11</v>
      </c>
      <c r="B57" s="4" t="s">
        <v>24</v>
      </c>
      <c r="C57" s="116" t="s">
        <v>50</v>
      </c>
      <c r="D57" s="116"/>
      <c r="E57" s="116"/>
      <c r="F57" s="9"/>
      <c r="G57" s="9"/>
      <c r="H57" s="30"/>
      <c r="I57" s="9"/>
      <c r="J57" s="9"/>
    </row>
    <row r="58" spans="1:14" x14ac:dyDescent="0.25">
      <c r="A58" s="7"/>
      <c r="B58" s="11"/>
      <c r="C58" s="11"/>
      <c r="D58" s="11"/>
      <c r="E58" s="11"/>
      <c r="F58" s="11"/>
      <c r="G58" s="11"/>
      <c r="H58" s="31"/>
      <c r="I58" s="31"/>
      <c r="J58" s="11"/>
    </row>
    <row r="59" spans="1:14" x14ac:dyDescent="0.25">
      <c r="A59" s="7">
        <v>12</v>
      </c>
      <c r="B59" s="9" t="s">
        <v>25</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26</v>
      </c>
      <c r="C61" s="70" t="s">
        <v>94</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00" t="s">
        <v>27</v>
      </c>
      <c r="C63" s="117" t="s">
        <v>84</v>
      </c>
      <c r="D63" s="117" t="s">
        <v>88</v>
      </c>
      <c r="E63" s="143" t="s">
        <v>91</v>
      </c>
      <c r="F63" s="145" t="s">
        <v>71</v>
      </c>
      <c r="G63" s="146"/>
      <c r="H63" s="147"/>
      <c r="I63" s="128" t="s">
        <v>72</v>
      </c>
      <c r="J63" s="128"/>
      <c r="K63" s="128"/>
      <c r="L63" s="128" t="s">
        <v>73</v>
      </c>
      <c r="M63" s="128"/>
      <c r="N63" s="128"/>
    </row>
    <row r="64" spans="1:14" ht="38.25" x14ac:dyDescent="0.25">
      <c r="A64" s="3"/>
      <c r="B64" s="100"/>
      <c r="C64" s="118"/>
      <c r="D64" s="118"/>
      <c r="E64" s="144"/>
      <c r="F64" s="12" t="s">
        <v>55</v>
      </c>
      <c r="G64" s="12" t="s">
        <v>28</v>
      </c>
      <c r="H64" s="12" t="s">
        <v>29</v>
      </c>
      <c r="I64" s="12" t="s">
        <v>63</v>
      </c>
      <c r="J64" s="12" t="s">
        <v>28</v>
      </c>
      <c r="K64" s="12" t="s">
        <v>29</v>
      </c>
      <c r="L64" s="12" t="s">
        <v>63</v>
      </c>
      <c r="M64" s="12" t="s">
        <v>28</v>
      </c>
      <c r="N64" s="12" t="s">
        <v>29</v>
      </c>
    </row>
    <row r="65" spans="1:14" x14ac:dyDescent="0.25">
      <c r="A65" s="3"/>
      <c r="B65" s="12" t="s">
        <v>58</v>
      </c>
      <c r="C65" s="32">
        <v>65</v>
      </c>
      <c r="D65" s="33">
        <v>87.95</v>
      </c>
      <c r="E65" s="33">
        <v>80.099999999999994</v>
      </c>
      <c r="F65" s="50">
        <v>101.15</v>
      </c>
      <c r="G65" s="50">
        <v>140</v>
      </c>
      <c r="H65" s="50">
        <v>77</v>
      </c>
      <c r="I65" s="50">
        <v>133.94999999999999</v>
      </c>
      <c r="J65" s="50">
        <v>208.85</v>
      </c>
      <c r="K65" s="50">
        <v>101</v>
      </c>
      <c r="L65" s="50" t="s">
        <v>66</v>
      </c>
      <c r="M65" s="50" t="s">
        <v>66</v>
      </c>
      <c r="N65" s="50" t="s">
        <v>66</v>
      </c>
    </row>
    <row r="66" spans="1:14" ht="25.5" x14ac:dyDescent="0.25">
      <c r="A66" s="3"/>
      <c r="B66" s="12" t="s">
        <v>62</v>
      </c>
      <c r="C66" s="60">
        <v>19281.75</v>
      </c>
      <c r="D66" s="60">
        <v>18857.25</v>
      </c>
      <c r="E66" s="33">
        <v>21255.05</v>
      </c>
      <c r="F66" s="50">
        <v>22326.9</v>
      </c>
      <c r="G66" s="50">
        <v>22526.6</v>
      </c>
      <c r="H66" s="50">
        <v>17312.75</v>
      </c>
      <c r="I66" s="50">
        <v>23519.35</v>
      </c>
      <c r="J66" s="50">
        <v>26277.35</v>
      </c>
      <c r="K66" s="50">
        <v>21281.45</v>
      </c>
      <c r="L66" s="50" t="s">
        <v>66</v>
      </c>
      <c r="M66" s="50" t="s">
        <v>66</v>
      </c>
      <c r="N66" s="50" t="s">
        <v>66</v>
      </c>
    </row>
    <row r="67" spans="1:14" s="36" customFormat="1" x14ac:dyDescent="0.25">
      <c r="A67" s="34"/>
      <c r="B67" s="35" t="s">
        <v>51</v>
      </c>
      <c r="C67" s="50" t="s">
        <v>66</v>
      </c>
      <c r="D67" s="50" t="s">
        <v>66</v>
      </c>
      <c r="E67" s="50" t="s">
        <v>66</v>
      </c>
      <c r="F67" s="50" t="s">
        <v>66</v>
      </c>
      <c r="G67" s="50" t="s">
        <v>66</v>
      </c>
      <c r="H67" s="50" t="s">
        <v>66</v>
      </c>
      <c r="I67" s="50" t="s">
        <v>66</v>
      </c>
      <c r="J67" s="50" t="s">
        <v>66</v>
      </c>
      <c r="K67" s="50" t="s">
        <v>66</v>
      </c>
      <c r="L67" s="50" t="s">
        <v>66</v>
      </c>
      <c r="M67" s="50" t="s">
        <v>66</v>
      </c>
      <c r="N67" s="50" t="s">
        <v>66</v>
      </c>
    </row>
    <row r="68" spans="1:14" x14ac:dyDescent="0.25">
      <c r="A68" s="3"/>
      <c r="B68" s="113" t="s">
        <v>93</v>
      </c>
      <c r="C68" s="129"/>
      <c r="D68" s="113"/>
      <c r="E68" s="113"/>
      <c r="F68" s="113"/>
      <c r="G68" s="113"/>
      <c r="H68" s="113"/>
      <c r="I68" s="113"/>
      <c r="J68" s="113"/>
      <c r="K68" s="113"/>
      <c r="L68" s="113"/>
      <c r="M68" s="113"/>
      <c r="N68" s="113"/>
    </row>
    <row r="69" spans="1:14" ht="13.5" x14ac:dyDescent="0.25">
      <c r="A69" s="3"/>
      <c r="B69" s="119" t="s">
        <v>61</v>
      </c>
      <c r="C69" s="119"/>
      <c r="D69" s="119"/>
      <c r="E69" s="119"/>
      <c r="F69" s="119"/>
      <c r="G69" s="119"/>
      <c r="H69" s="119"/>
      <c r="I69" s="119"/>
      <c r="J69" s="119"/>
      <c r="K69" s="119"/>
      <c r="L69" s="119"/>
      <c r="M69" s="119"/>
      <c r="N69" s="119"/>
    </row>
    <row r="70" spans="1:14" x14ac:dyDescent="0.25">
      <c r="A70" s="3"/>
      <c r="B70" s="113" t="s">
        <v>30</v>
      </c>
      <c r="C70" s="113"/>
      <c r="D70" s="113"/>
      <c r="E70" s="113"/>
      <c r="F70" s="113"/>
      <c r="G70" s="113"/>
      <c r="H70" s="113"/>
      <c r="I70" s="113"/>
      <c r="J70" s="113"/>
      <c r="K70" s="113"/>
      <c r="L70" s="113"/>
      <c r="M70" s="113"/>
      <c r="N70" s="113"/>
    </row>
    <row r="71" spans="1:14" s="2" customFormat="1" x14ac:dyDescent="0.25">
      <c r="B71" s="113" t="s">
        <v>31</v>
      </c>
      <c r="C71" s="113"/>
      <c r="D71" s="113"/>
      <c r="E71" s="113"/>
      <c r="F71" s="113"/>
      <c r="G71" s="113"/>
      <c r="H71" s="113"/>
      <c r="I71" s="113"/>
      <c r="J71" s="113"/>
      <c r="K71" s="113"/>
      <c r="L71" s="113"/>
      <c r="M71" s="113"/>
      <c r="N71" s="113"/>
    </row>
    <row r="72" spans="1:14" s="2" customFormat="1" x14ac:dyDescent="0.25">
      <c r="B72" s="131"/>
      <c r="C72" s="132"/>
      <c r="D72" s="132"/>
      <c r="E72" s="132"/>
      <c r="F72" s="132"/>
      <c r="G72" s="132"/>
      <c r="H72" s="132"/>
      <c r="I72" s="132"/>
      <c r="J72" s="132"/>
      <c r="K72" s="132"/>
      <c r="L72" s="132"/>
      <c r="M72" s="132"/>
      <c r="N72" s="133"/>
    </row>
    <row r="73" spans="1:14" x14ac:dyDescent="0.25">
      <c r="A73" s="3"/>
      <c r="B73" s="113" t="s">
        <v>64</v>
      </c>
      <c r="C73" s="113"/>
      <c r="D73" s="113"/>
      <c r="E73" s="113"/>
      <c r="F73" s="113"/>
      <c r="G73" s="113"/>
      <c r="H73" s="113"/>
      <c r="I73" s="113"/>
      <c r="J73" s="113"/>
      <c r="K73" s="113"/>
      <c r="L73" s="113"/>
      <c r="M73" s="113"/>
      <c r="N73" s="113"/>
    </row>
    <row r="74" spans="1:14" x14ac:dyDescent="0.25">
      <c r="A74" s="3"/>
      <c r="B74" s="113" t="s">
        <v>65</v>
      </c>
      <c r="C74" s="113"/>
      <c r="D74" s="113"/>
      <c r="E74" s="113"/>
      <c r="F74" s="113"/>
      <c r="G74" s="113"/>
      <c r="H74" s="113"/>
      <c r="I74" s="113"/>
      <c r="J74" s="113"/>
      <c r="K74" s="113"/>
      <c r="L74" s="113"/>
      <c r="M74" s="113"/>
      <c r="N74" s="113"/>
    </row>
    <row r="75" spans="1:14" x14ac:dyDescent="0.25">
      <c r="A75" s="3"/>
      <c r="B75" s="37"/>
      <c r="C75" s="37"/>
      <c r="D75" s="37"/>
      <c r="E75" s="37"/>
      <c r="F75" s="37"/>
      <c r="G75" s="10"/>
      <c r="H75" s="10"/>
      <c r="I75" s="10"/>
      <c r="J75" s="10"/>
      <c r="K75" s="10"/>
      <c r="L75" s="10"/>
      <c r="M75" s="10"/>
      <c r="N75" s="10"/>
    </row>
    <row r="76" spans="1:14" ht="35.25" customHeight="1" x14ac:dyDescent="0.25">
      <c r="A76" s="7">
        <v>13</v>
      </c>
      <c r="B76" s="126" t="s">
        <v>32</v>
      </c>
      <c r="C76" s="127"/>
      <c r="D76" s="127"/>
      <c r="E76" s="127"/>
      <c r="F76" s="127"/>
      <c r="G76" s="121"/>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8" t="s">
        <v>33</v>
      </c>
      <c r="C78" s="59" t="s">
        <v>34</v>
      </c>
      <c r="D78" s="59" t="s">
        <v>48</v>
      </c>
      <c r="E78" s="56" t="s">
        <v>74</v>
      </c>
      <c r="F78" s="56" t="s">
        <v>75</v>
      </c>
      <c r="G78" s="59" t="s">
        <v>76</v>
      </c>
      <c r="H78" s="8"/>
      <c r="I78" s="8"/>
      <c r="J78" s="8"/>
      <c r="K78" s="8"/>
      <c r="L78" s="10"/>
      <c r="M78" s="10"/>
      <c r="N78" s="10"/>
    </row>
    <row r="79" spans="1:14" ht="13.5" customHeight="1" x14ac:dyDescent="0.25">
      <c r="A79" s="3"/>
      <c r="B79" s="112" t="s">
        <v>35</v>
      </c>
      <c r="C79" s="71" t="s">
        <v>77</v>
      </c>
      <c r="D79" s="50">
        <v>6.69</v>
      </c>
      <c r="E79" s="78">
        <v>8.7200000000000006</v>
      </c>
      <c r="F79" s="50">
        <v>8.56</v>
      </c>
      <c r="G79" s="50" t="s">
        <v>66</v>
      </c>
      <c r="L79" s="38"/>
      <c r="M79" s="38"/>
      <c r="N79" s="38"/>
    </row>
    <row r="80" spans="1:14" x14ac:dyDescent="0.25">
      <c r="A80" s="3"/>
      <c r="B80" s="112"/>
      <c r="C80" s="39" t="s">
        <v>36</v>
      </c>
      <c r="D80" s="51"/>
      <c r="E80" s="79"/>
      <c r="F80" s="51"/>
      <c r="G80" s="51"/>
      <c r="L80" s="38"/>
      <c r="M80" s="38"/>
      <c r="N80" s="38"/>
    </row>
    <row r="81" spans="1:14" ht="15" x14ac:dyDescent="0.25">
      <c r="A81" s="3"/>
      <c r="B81" s="112"/>
      <c r="C81" s="63" t="s">
        <v>85</v>
      </c>
      <c r="D81" s="52">
        <v>36.950000000000003</v>
      </c>
      <c r="E81" s="78">
        <v>34.42</v>
      </c>
      <c r="F81" s="50">
        <v>14.33</v>
      </c>
      <c r="G81" s="50" t="s">
        <v>66</v>
      </c>
      <c r="L81" s="38"/>
      <c r="M81" s="38"/>
      <c r="N81" s="38"/>
    </row>
    <row r="82" spans="1:14" ht="15" x14ac:dyDescent="0.25">
      <c r="A82" s="3"/>
      <c r="B82" s="112"/>
      <c r="C82" s="63" t="s">
        <v>86</v>
      </c>
      <c r="D82" s="52">
        <v>28.98</v>
      </c>
      <c r="E82" s="78">
        <v>56.06</v>
      </c>
      <c r="F82" s="50">
        <v>30.08</v>
      </c>
      <c r="G82" s="50" t="s">
        <v>66</v>
      </c>
      <c r="L82" s="38"/>
      <c r="M82" s="38"/>
      <c r="N82" s="38"/>
    </row>
    <row r="83" spans="1:14" x14ac:dyDescent="0.25">
      <c r="A83" s="3"/>
      <c r="B83" s="112"/>
      <c r="C83" s="39" t="s">
        <v>37</v>
      </c>
      <c r="D83" s="68">
        <f>+AVERAGE(D81:D82)</f>
        <v>32.965000000000003</v>
      </c>
      <c r="E83" s="68">
        <f>+AVERAGE(E81:E82)</f>
        <v>45.24</v>
      </c>
      <c r="F83" s="68">
        <f>+AVERAGE(F81:F82)</f>
        <v>22.204999999999998</v>
      </c>
      <c r="G83" s="50" t="s">
        <v>66</v>
      </c>
      <c r="I83" s="48"/>
      <c r="L83" s="38"/>
      <c r="M83" s="38"/>
      <c r="N83" s="38"/>
    </row>
    <row r="84" spans="1:14" ht="15.6" customHeight="1" x14ac:dyDescent="0.25">
      <c r="A84" s="3"/>
      <c r="B84" s="112" t="s">
        <v>38</v>
      </c>
      <c r="C84" s="71" t="s">
        <v>77</v>
      </c>
      <c r="D84" s="51">
        <v>9.7200000000000006</v>
      </c>
      <c r="E84" s="78">
        <v>11.599770642201834</v>
      </c>
      <c r="F84" s="50">
        <f>I65/F79</f>
        <v>15.648364485981306</v>
      </c>
      <c r="G84" s="50" t="s">
        <v>66</v>
      </c>
      <c r="I84" s="48"/>
      <c r="L84" s="38"/>
      <c r="M84" s="38"/>
      <c r="N84" s="38"/>
    </row>
    <row r="85" spans="1:14" x14ac:dyDescent="0.25">
      <c r="A85" s="3"/>
      <c r="B85" s="112"/>
      <c r="C85" s="39" t="s">
        <v>36</v>
      </c>
      <c r="D85" s="51"/>
      <c r="E85" s="79"/>
      <c r="F85" s="51"/>
      <c r="G85" s="51"/>
      <c r="I85" s="48"/>
      <c r="L85" s="38"/>
      <c r="M85" s="38"/>
      <c r="N85" s="38"/>
    </row>
    <row r="86" spans="1:14" ht="15" x14ac:dyDescent="0.25">
      <c r="A86" s="3"/>
      <c r="B86" s="112"/>
      <c r="C86" s="62" t="s">
        <v>85</v>
      </c>
      <c r="D86" s="57">
        <v>18.16</v>
      </c>
      <c r="E86" s="78">
        <v>19.933178384660081</v>
      </c>
      <c r="F86" s="82">
        <f>633.1/F81</f>
        <v>44.180041870202373</v>
      </c>
      <c r="G86" s="50" t="s">
        <v>66</v>
      </c>
      <c r="I86" s="48"/>
      <c r="J86" s="48"/>
      <c r="L86" s="38"/>
      <c r="M86" s="38"/>
      <c r="N86" s="38"/>
    </row>
    <row r="87" spans="1:14" ht="15" x14ac:dyDescent="0.25">
      <c r="A87" s="3"/>
      <c r="B87" s="112"/>
      <c r="C87" s="63" t="s">
        <v>86</v>
      </c>
      <c r="D87" s="52">
        <v>19.899999999999999</v>
      </c>
      <c r="E87" s="78">
        <v>18.193899393506957</v>
      </c>
      <c r="F87" s="50">
        <f>819.2/F82</f>
        <v>27.234042553191493</v>
      </c>
      <c r="G87" s="50" t="s">
        <v>66</v>
      </c>
      <c r="I87" s="48"/>
      <c r="J87" s="48"/>
      <c r="L87" s="38"/>
      <c r="M87" s="38"/>
      <c r="N87" s="38"/>
    </row>
    <row r="88" spans="1:14" x14ac:dyDescent="0.25">
      <c r="A88" s="3"/>
      <c r="B88" s="112"/>
      <c r="C88" s="39" t="s">
        <v>37</v>
      </c>
      <c r="D88" s="68">
        <f>+AVERAGE(D86:D87)</f>
        <v>19.03</v>
      </c>
      <c r="E88" s="68">
        <f>+AVERAGE(E86:E87)</f>
        <v>19.063538889083517</v>
      </c>
      <c r="F88" s="68">
        <f>+AVERAGE(F86:F87)</f>
        <v>35.70704221169693</v>
      </c>
      <c r="G88" s="50" t="s">
        <v>66</v>
      </c>
      <c r="L88" s="38"/>
      <c r="M88" s="38"/>
      <c r="N88" s="38"/>
    </row>
    <row r="89" spans="1:14" x14ac:dyDescent="0.25">
      <c r="A89" s="3"/>
      <c r="B89" s="112" t="s">
        <v>44</v>
      </c>
      <c r="C89" s="71" t="s">
        <v>77</v>
      </c>
      <c r="D89" s="53">
        <v>0.3962</v>
      </c>
      <c r="E89" s="80">
        <v>0.2029627770300389</v>
      </c>
      <c r="F89" s="53">
        <f>2844.64/11229.61</f>
        <v>0.25331601008405452</v>
      </c>
      <c r="G89" s="50" t="s">
        <v>66</v>
      </c>
      <c r="L89" s="38"/>
      <c r="M89" s="38"/>
      <c r="N89" s="38"/>
    </row>
    <row r="90" spans="1:14" x14ac:dyDescent="0.25">
      <c r="A90" s="3"/>
      <c r="B90" s="112"/>
      <c r="C90" s="39" t="s">
        <v>36</v>
      </c>
      <c r="D90" s="54"/>
      <c r="E90" s="54"/>
      <c r="F90" s="54"/>
      <c r="G90" s="50"/>
      <c r="L90" s="38"/>
      <c r="M90" s="38"/>
      <c r="N90" s="38"/>
    </row>
    <row r="91" spans="1:14" ht="15" x14ac:dyDescent="0.25">
      <c r="A91" s="3"/>
      <c r="B91" s="112"/>
      <c r="C91" s="62" t="s">
        <v>85</v>
      </c>
      <c r="D91" s="55">
        <v>0.1663</v>
      </c>
      <c r="E91" s="80">
        <v>0.13546374858795238</v>
      </c>
      <c r="F91" s="53">
        <f>5623.24/120873.73</f>
        <v>4.6521605645825609E-2</v>
      </c>
      <c r="G91" s="50" t="s">
        <v>66</v>
      </c>
      <c r="I91" s="48"/>
      <c r="L91" s="38"/>
      <c r="M91" s="38"/>
      <c r="N91" s="38"/>
    </row>
    <row r="92" spans="1:14" ht="15" x14ac:dyDescent="0.25">
      <c r="A92" s="3"/>
      <c r="B92" s="112"/>
      <c r="C92" s="63" t="s">
        <v>86</v>
      </c>
      <c r="D92" s="55">
        <v>0.15570000000000001</v>
      </c>
      <c r="E92" s="80">
        <v>0.23440358491816726</v>
      </c>
      <c r="F92" s="53">
        <f>20128.09/180006.57</f>
        <v>0.11181864084183149</v>
      </c>
      <c r="G92" s="50" t="s">
        <v>66</v>
      </c>
      <c r="I92" s="48"/>
      <c r="L92" s="38"/>
      <c r="M92" s="38"/>
      <c r="N92" s="38"/>
    </row>
    <row r="93" spans="1:14" x14ac:dyDescent="0.25">
      <c r="A93" s="3"/>
      <c r="B93" s="112"/>
      <c r="C93" s="39" t="s">
        <v>37</v>
      </c>
      <c r="D93" s="67">
        <f>+AVERAGE(D91:D92)</f>
        <v>0.161</v>
      </c>
      <c r="E93" s="67">
        <f>+AVERAGE(E91:E92)</f>
        <v>0.18493366675305983</v>
      </c>
      <c r="F93" s="67">
        <f>+AVERAGE(F91:F92)</f>
        <v>7.917012324382855E-2</v>
      </c>
      <c r="G93" s="50" t="s">
        <v>66</v>
      </c>
      <c r="J93" s="24"/>
      <c r="K93" s="24"/>
      <c r="L93" s="38"/>
      <c r="M93" s="38"/>
      <c r="N93" s="38"/>
    </row>
    <row r="94" spans="1:14" x14ac:dyDescent="0.25">
      <c r="A94" s="3"/>
      <c r="B94" s="130" t="s">
        <v>39</v>
      </c>
      <c r="C94" s="71" t="s">
        <v>77</v>
      </c>
      <c r="D94" s="51">
        <v>16.89</v>
      </c>
      <c r="E94" s="78">
        <v>37.48653471771577</v>
      </c>
      <c r="F94" s="50">
        <f>11229.61/246.56</f>
        <v>45.545141142115511</v>
      </c>
      <c r="G94" s="50" t="s">
        <v>66</v>
      </c>
      <c r="J94" s="24"/>
      <c r="K94" s="49"/>
      <c r="L94" s="38"/>
      <c r="M94" s="38"/>
      <c r="N94" s="38"/>
    </row>
    <row r="95" spans="1:14" x14ac:dyDescent="0.25">
      <c r="A95" s="3"/>
      <c r="B95" s="130"/>
      <c r="C95" s="39" t="s">
        <v>36</v>
      </c>
      <c r="D95" s="51"/>
      <c r="E95" s="79"/>
      <c r="F95" s="51"/>
      <c r="G95" s="51"/>
      <c r="J95" s="24"/>
      <c r="K95" s="24"/>
      <c r="L95" s="38"/>
      <c r="M95" s="38"/>
      <c r="N95" s="38"/>
    </row>
    <row r="96" spans="1:14" ht="15" x14ac:dyDescent="0.25">
      <c r="A96" s="3"/>
      <c r="B96" s="130"/>
      <c r="C96" s="62" t="s">
        <v>85</v>
      </c>
      <c r="D96" s="52">
        <v>222.17</v>
      </c>
      <c r="E96" s="78">
        <v>254.06366666666665</v>
      </c>
      <c r="F96" s="50">
        <f>120873.73/396.418</f>
        <v>304.91483736863614</v>
      </c>
      <c r="G96" s="50" t="s">
        <v>66</v>
      </c>
      <c r="H96" s="38"/>
      <c r="I96" s="38"/>
      <c r="J96" s="38"/>
      <c r="K96" s="38"/>
      <c r="L96" s="38"/>
      <c r="M96" s="38"/>
      <c r="N96" s="38"/>
    </row>
    <row r="97" spans="1:14" ht="15" x14ac:dyDescent="0.25">
      <c r="A97" s="3"/>
      <c r="B97" s="130"/>
      <c r="C97" s="63" t="s">
        <v>86</v>
      </c>
      <c r="D97" s="52">
        <v>189.53</v>
      </c>
      <c r="E97" s="78">
        <v>239.16912856876286</v>
      </c>
      <c r="F97" s="50">
        <f>180006.57/(1339.75/2)</f>
        <v>268.71665609255462</v>
      </c>
      <c r="G97" s="50" t="s">
        <v>66</v>
      </c>
      <c r="H97" s="38"/>
      <c r="I97" s="38"/>
      <c r="J97" s="38"/>
      <c r="K97" s="38"/>
      <c r="L97" s="38"/>
      <c r="M97" s="38"/>
      <c r="N97" s="38"/>
    </row>
    <row r="98" spans="1:14" x14ac:dyDescent="0.25">
      <c r="A98" s="3"/>
      <c r="B98" s="130"/>
      <c r="C98" s="39" t="s">
        <v>37</v>
      </c>
      <c r="D98" s="66">
        <f>+AVERAGE(D96:D97)</f>
        <v>205.85</v>
      </c>
      <c r="E98" s="66">
        <f>+AVERAGE(E96:E97)</f>
        <v>246.61639761771477</v>
      </c>
      <c r="F98" s="66">
        <f>+AVERAGE(F96:F97)</f>
        <v>286.81574673059538</v>
      </c>
      <c r="G98" s="50" t="s">
        <v>66</v>
      </c>
      <c r="H98" s="38"/>
      <c r="I98" s="38"/>
      <c r="J98" s="38"/>
      <c r="K98" s="38"/>
      <c r="L98" s="38"/>
      <c r="M98" s="38"/>
      <c r="N98" s="38"/>
    </row>
    <row r="99" spans="1:14" ht="15" x14ac:dyDescent="0.25">
      <c r="A99" s="3"/>
      <c r="B99" s="136" t="s">
        <v>96</v>
      </c>
      <c r="C99" s="137"/>
      <c r="D99" s="137"/>
      <c r="E99" s="137"/>
      <c r="F99" s="137"/>
      <c r="G99" s="138"/>
      <c r="H99" s="38"/>
      <c r="I99" s="38"/>
      <c r="J99" s="38"/>
      <c r="K99" s="38"/>
      <c r="L99" s="38"/>
      <c r="M99" s="38"/>
      <c r="N99" s="38"/>
    </row>
    <row r="100" spans="1:14" ht="33.75" customHeight="1" x14ac:dyDescent="0.25">
      <c r="A100" s="3"/>
      <c r="B100" s="139" t="s">
        <v>67</v>
      </c>
      <c r="C100" s="140"/>
      <c r="D100" s="140"/>
      <c r="E100" s="140"/>
      <c r="F100" s="140"/>
      <c r="G100" s="141"/>
      <c r="H100" s="38"/>
      <c r="I100" s="38"/>
      <c r="J100" s="38"/>
      <c r="K100" s="38"/>
      <c r="L100" s="38"/>
      <c r="M100" s="38"/>
      <c r="N100" s="38"/>
    </row>
    <row r="101" spans="1:14" x14ac:dyDescent="0.25">
      <c r="C101" s="142"/>
      <c r="D101" s="142"/>
      <c r="E101" s="142"/>
      <c r="F101" s="142"/>
      <c r="G101" s="142"/>
      <c r="H101" s="38"/>
      <c r="I101" s="38"/>
    </row>
    <row r="102" spans="1:14" x14ac:dyDescent="0.25">
      <c r="A102" s="7">
        <v>14</v>
      </c>
      <c r="B102" s="40" t="s">
        <v>40</v>
      </c>
      <c r="C102" s="123" t="s">
        <v>7</v>
      </c>
      <c r="D102" s="124"/>
      <c r="E102" s="124"/>
      <c r="F102" s="124"/>
      <c r="G102" s="125"/>
    </row>
    <row r="103" spans="1:14" x14ac:dyDescent="0.25">
      <c r="A103" s="13"/>
      <c r="C103" s="41"/>
      <c r="D103" s="41" t="s">
        <v>41</v>
      </c>
      <c r="E103" s="41"/>
      <c r="F103" s="41"/>
      <c r="G103" s="41"/>
    </row>
    <row r="104" spans="1:14" ht="13.5" customHeight="1" x14ac:dyDescent="0.25">
      <c r="B104" s="108" t="s">
        <v>90</v>
      </c>
      <c r="C104" s="108"/>
      <c r="D104" s="108"/>
      <c r="E104" s="108"/>
      <c r="F104" s="108"/>
      <c r="G104" s="108"/>
    </row>
  </sheetData>
  <mergeCells count="61">
    <mergeCell ref="A51:A52"/>
    <mergeCell ref="B99:G99"/>
    <mergeCell ref="B100:G100"/>
    <mergeCell ref="C101:G101"/>
    <mergeCell ref="E63:E64"/>
    <mergeCell ref="F63:H63"/>
    <mergeCell ref="C51:E52"/>
    <mergeCell ref="C53:E53"/>
    <mergeCell ref="B51:B52"/>
    <mergeCell ref="I63:K63"/>
    <mergeCell ref="L63:N63"/>
    <mergeCell ref="B68:N68"/>
    <mergeCell ref="B94:B98"/>
    <mergeCell ref="B72:N72"/>
    <mergeCell ref="C102:G102"/>
    <mergeCell ref="B71:N71"/>
    <mergeCell ref="B73:N73"/>
    <mergeCell ref="B74:N74"/>
    <mergeCell ref="B76:G76"/>
    <mergeCell ref="B104:G104"/>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E27:E3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Chavda Infra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2025-11-05T10:11:42Z</dcterms:modified>
</cp:coreProperties>
</file>