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50. C2C\2025-26\"/>
    </mc:Choice>
  </mc:AlternateContent>
  <xr:revisionPtr revIDLastSave="0" documentId="13_ncr:1_{BC02BC23-DBA3-4BA8-A070-4698FF4F27BD}" xr6:coauthVersionLast="47" xr6:coauthVersionMax="47" xr10:uidLastSave="{00000000-0000-0000-0000-000000000000}"/>
  <bookViews>
    <workbookView xWindow="-120" yWindow="-120" windowWidth="20730" windowHeight="11160" xr2:uid="{00000000-000D-0000-FFFF-FFFF00000000}"/>
  </bookViews>
  <sheets>
    <sheet name="C2C ADVANCED SYSTEMS"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3" i="1" l="1"/>
  <c r="F92" i="1"/>
  <c r="F88" i="1"/>
  <c r="F89" i="1"/>
  <c r="F85" i="1"/>
  <c r="F84" i="1"/>
  <c r="F82" i="1"/>
  <c r="F90" i="1"/>
  <c r="F86" i="1"/>
  <c r="C1" i="4"/>
  <c r="B1" i="4"/>
  <c r="E85" i="1"/>
  <c r="E82" i="1"/>
  <c r="E89" i="1"/>
  <c r="E93" i="1"/>
  <c r="E81" i="1"/>
  <c r="D93" i="1"/>
  <c r="D89" i="1"/>
  <c r="D85" i="1"/>
  <c r="D81" i="1"/>
</calcChain>
</file>

<file path=xl/sharedStrings.xml><?xml version="1.0" encoding="utf-8"?>
<sst xmlns="http://schemas.openxmlformats.org/spreadsheetml/2006/main" count="144" uniqueCount="102">
  <si>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</si>
  <si>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</si>
  <si>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</si>
  <si>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</si>
  <si>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</si>
  <si>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</si>
  <si>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</si>
  <si>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</si>
  <si>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</si>
  <si>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</si>
  <si>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</si>
  <si>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</si>
  <si>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</si>
  <si>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</si>
  <si>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</si>
  <si>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</si>
  <si>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</si>
  <si>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</si>
  <si>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</si>
  <si>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</si>
  <si>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</si>
  <si>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</si>
  <si>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</si>
  <si>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</si>
  <si>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</si>
  <si>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</si>
  <si>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</si>
  <si>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</si>
  <si>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</si>
  <si>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</si>
  <si>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</si>
  <si>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</si>
  <si>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</si>
  <si>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</si>
  <si>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</si>
  <si>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</si>
  <si>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</si>
  <si>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</si>
  <si>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</si>
  <si>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</si>
  <si>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</si>
  <si>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</si>
  <si>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</si>
  <si>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</si>
  <si>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</si>
  <si>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</si>
  <si>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</si>
  <si>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</si>
  <si>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Source: NSE (Based on Free Float equity shares)</t>
  </si>
  <si>
    <t>Market Price (NSE)</t>
  </si>
  <si>
    <t>Source: NSE</t>
  </si>
  <si>
    <t xml:space="preserve">Closing price </t>
  </si>
  <si>
    <t>N.A</t>
  </si>
  <si>
    <t>Not Available</t>
  </si>
  <si>
    <t>Issue size (Rs. In lakhs)</t>
  </si>
  <si>
    <t xml:space="preserve">(iv) at the end of 3rd FY </t>
  </si>
  <si>
    <t>(ii) Actual implementation</t>
  </si>
  <si>
    <t>Index (of the Designated Stock Exchange): NSE Nifty</t>
  </si>
  <si>
    <t>1st FY 
(March 31, 2025)</t>
  </si>
  <si>
    <t>2nd FY 
 (March 31, 2026)</t>
  </si>
  <si>
    <t>3rd FY
 (March 31, 2027)</t>
  </si>
  <si>
    <t>At the end of 1st FY 2024-25</t>
  </si>
  <si>
    <t>At the end of 2nd FY 2025-26</t>
  </si>
  <si>
    <t>At the end of 3rd FY 2026-27</t>
  </si>
  <si>
    <t>Initial Public Offering (IPO) on NSE EMERGE</t>
  </si>
  <si>
    <t>2. Where the 30th day / 90th day / March 31 of a particular year falls on the day when there is no trade in equity share of the Company , preceding trading day has been considered and accordingly corresponding data of NSE Nifty and SME IPO is mentioned in the table above. in case there is no trading on previous trading day then day when trading took place is considered.</t>
  </si>
  <si>
    <t xml:space="preserve">As at the end of 1st FY after the listing of the issue (31.03.2025) </t>
  </si>
  <si>
    <t>As at the end of 2nd FY after the listing of the issue (31.03.2026)</t>
  </si>
  <si>
    <t>As at the end of 3rd FY after the listing of the issue (31.03.2027)</t>
  </si>
  <si>
    <t>NA</t>
  </si>
  <si>
    <t>C2C ADVANCED SYSTEMS LIMITED</t>
  </si>
  <si>
    <t>₹ 9,906.94 lakhs</t>
  </si>
  <si>
    <t>Since the company's share were listed on December 03, 2024  we are considering March 31, 2025 as the 1st Financial Year.</t>
  </si>
  <si>
    <t>Rs. 226/-</t>
  </si>
  <si>
    <t>At close of listing day (December 03, 2024*)</t>
  </si>
  <si>
    <t>Issuer:C2C Advanced Systems Limited</t>
  </si>
  <si>
    <t>Paras Defence and Space Technologies Limited</t>
  </si>
  <si>
    <t>*Source:  Prospectus dated  November 30, 2024 and based on restated summary statement FY 2023-24  and for peer group data from Annual Report of FY 2023-24 and prospectus is taken.                                                                                                                                                                                                                                                                                                                                     #Source: Results for the FY 2024-25 will be updated on completion of FY 2024-25 and consequently data of the peer group will be updated on completion of first FY 2024-25.</t>
  </si>
  <si>
    <t>Note: Since the company's share were listed on December 03, 2024, we are considering March 31, 2025 as the 1st Financial Year.</t>
  </si>
  <si>
    <t>84.51 Times</t>
  </si>
  <si>
    <t>At close of 30th calendar day from listing day (*) (January 01, 2025)</t>
  </si>
  <si>
    <t>(i) as disclosed in the offer document: Proposed Schedule of Implementation</t>
  </si>
  <si>
    <t>Note : For the purpose of calculation of PE  Industry average has been calculated by taking the average of peer group companies. In the present case, only one peer group company is taken into consideration.</t>
  </si>
  <si>
    <t xml:space="preserve">Appointment of Mr. Syam Sundar Venkata Appala as an Additional Director (Non-Executive- Non Independent) of the Company w.e.f 25th March, 2025.                                                                                                                                   Appointment and continuance of Ms. Neha Gupta as an Independent Director of the Company, for a period of five years, with effect from September 30, 2024. </t>
  </si>
  <si>
    <t># NSE does not have any sectorial index for Aerospace &amp; Defense industry, hence data for NSE NIFTY has been provided here.</t>
  </si>
  <si>
    <t>(i) at the end of 1st FY March 31, 2025</t>
  </si>
  <si>
    <t>(i) at the end of 1st F.Y. March 31, 2025</t>
  </si>
  <si>
    <r>
      <rPr>
        <b/>
        <sz val="10"/>
        <color theme="1"/>
        <rFont val="Times New Roman"/>
        <family val="1"/>
      </rPr>
      <t>To be utilised in FY 2024-25 :</t>
    </r>
    <r>
      <rPr>
        <sz val="10"/>
        <color theme="1"/>
        <rFont val="Times New Roman"/>
        <family val="1"/>
      </rPr>
      <t xml:space="preserve"> 1) Funding of capital expenditure towards purchase of fixed assets (both hardware and software) for our existing operations (the upgradation of the existing Experience Centre and set up of Training Centre at Bengaluru) and the proposed set up of Experience Centre at Dubai of Rs. 1,473.10/-  Lakhs 
2)Towards Fit-outs at our new premises at Bengaluru of Rs.  458.00/- Lakhs 
3) Towards security deposit for our new premises at Bengaluru of Rs. 160.00/- Lakhs  
4)Funding working capital requirements of our Company of Rs. 4,600.00/- Lakhs 
5)Towards General Corporate Purposes of Rs. 2,470.84/- Lakhs 
6)Issue Related Expenses of Rs.745.00 Lakhs
                                                              </t>
    </r>
  </si>
  <si>
    <t xml:space="preserve">* Source: as per statement of deviation and veriation filed by the company on May 30, 2025 for the financial year ended on march 31, 2025 with the stock Exchange.
</t>
  </si>
  <si>
    <t>The Company has appointed ICRA Limited as the monitoring agency (“Monitoring Agency”) to monitor the utilisation of the Net Proceeds. No Comment of Monitoring Agency is available.</t>
  </si>
  <si>
    <t>Not Applicable</t>
  </si>
  <si>
    <t>*The above figure is after technical rejection and excluding anchor allotment (but including marker maker)
Source: Minutes of Basis of allotment</t>
  </si>
  <si>
    <t>Frequently Traded</t>
  </si>
  <si>
    <t>(i) allotment in the issue*</t>
  </si>
  <si>
    <t>(ii) at the end of 1st FY March 31, 2025**</t>
  </si>
  <si>
    <t>* As per the Basis of Allotment. It excludes pre-issue holding by QIBs and includes allotment to Anchor.
Source:
*(1) Basis of Allotment
**(2) Reported to the stock exchanges;</t>
  </si>
  <si>
    <t>At close of 90th calendar day from listing day  March 03, 2025)**</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</si>
  <si>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</si>
  <si>
    <t xml:space="preserve">Actual Utilisation as on March 31, 2025
1) Funding of capital expenditure towards purchase of fixed assests of Rs. 1931.00/-  Lakhs 
2)Funding working capital requirements of our Company of Rs. 4,600.00/- Lakhs 
3)Towards Security Deposits of Rs. 160.00 Lakhs
4)Towards General Corporate Purposes of Rs. 1472/- Lakhs 
5)Issue Related Expenses of Rs 677.67 Lakhs
</t>
  </si>
  <si>
    <t>(iii) at the end of 2nd FY March 31, 2026</t>
  </si>
  <si>
    <t>(ii) at the end of 2nd FY March 31, 2026</t>
  </si>
  <si>
    <t>Appointment of Mr. Syam Sundar Venkata Appala (DIN: 01960181) as a Non- Executive Non- Independent Director w.e.f. March 25, 2025
Appointment of Mr. LSS Narendra as an Additional Director (Executive Non-Independent) w.e.f 24th December, 2025
Appointment of Ms. Maya Chandra as an Additional Director (Non-Executive Non-Independent) w.e.f 24th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</si>
</sst>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2"/>
      <color theme="1"/>
      <name val="Times New Roman"/>
      <family val="1"/>
    </font>
    <font>
      <sz val="10"/>
      <color rgb="FF000000"/>
      <name val="Poppins"/>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8">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15" fillId="0" borderId="1" xfId="0" applyFont="1" applyBorder="1" applyAlignment="1">
      <alignment horizontal="left" vertical="center"/>
    </xf>
    <xf numFmtId="0" fontId="2" fillId="2" borderId="1" xfId="0" applyFont="1" applyFill="1" applyBorder="1" applyAlignment="1">
      <alignment horizontal="righ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10" fontId="3" fillId="2" borderId="1" xfId="0" applyNumberFormat="1" applyFont="1" applyFill="1" applyBorder="1" applyAlignment="1">
      <alignment horizontal="center" vertical="center"/>
    </xf>
    <xf numFmtId="0" fontId="3" fillId="0" borderId="1" xfId="0" applyFont="1" applyBorder="1" applyAlignment="1">
      <alignment vertical="center" wrapText="1"/>
    </xf>
    <xf numFmtId="14" fontId="0" fillId="0" borderId="0" xfId="0" applyNumberFormat="1"/>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5" fillId="0" borderId="28" xfId="0" applyFont="1" applyBorder="1" applyAlignment="1">
      <alignment horizontal="left" vertical="top" wrapText="1"/>
    </xf>
    <xf numFmtId="0" fontId="5" fillId="0" borderId="0" xfId="0" applyFont="1" applyAlignment="1">
      <alignment horizontal="left" vertical="top" wrapText="1"/>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top" wrapText="1"/>
    </xf>
    <xf numFmtId="0" fontId="10" fillId="2" borderId="1" xfId="0" applyFont="1" applyFill="1" applyBorder="1" applyAlignment="1">
      <alignment horizontal="left" vertical="top"/>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0" fontId="16"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9"/>
  <sheetViews>
    <sheetView tabSelected="1" topLeftCell="A53" zoomScaleNormal="100" workbookViewId="0">
      <selection activeCell="C53" sqref="C53:E53"/>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x14ac:dyDescent="0.25">
      <c r="A1" s="67" t="s">
        <v>0</v>
      </c>
      <c r="B1" s="67"/>
      <c r="D1" s="2"/>
    </row>
    <row r="3" spans="1:5" ht="24.75" customHeight="1" x14ac:dyDescent="0.25">
      <c r="A3" s="3" t="s">
        <v>1</v>
      </c>
      <c r="B3" s="4" t="s">
        <v>2</v>
      </c>
      <c r="C3" s="59" t="s">
        <v>70</v>
      </c>
    </row>
    <row r="4" spans="1:5" x14ac:dyDescent="0.25">
      <c r="D4" s="5"/>
    </row>
    <row r="5" spans="1:5" ht="21" customHeight="1" x14ac:dyDescent="0.25">
      <c r="A5" s="6">
        <v>1</v>
      </c>
      <c r="B5" s="4" t="s">
        <v>3</v>
      </c>
      <c r="C5" s="68" t="s">
        <v>64</v>
      </c>
      <c r="D5" s="68"/>
      <c r="E5" s="68"/>
    </row>
    <row r="6" spans="1:5" ht="15" customHeight="1" x14ac:dyDescent="0.25">
      <c r="A6" s="7"/>
      <c r="B6" s="69"/>
      <c r="C6" s="69"/>
      <c r="D6" s="69"/>
      <c r="E6" s="8"/>
    </row>
    <row r="7" spans="1:5" x14ac:dyDescent="0.25">
      <c r="A7" s="7"/>
      <c r="B7" s="9"/>
      <c r="D7" s="5"/>
    </row>
    <row r="8" spans="1:5" ht="21" customHeight="1" x14ac:dyDescent="0.25">
      <c r="A8" s="7">
        <v>2</v>
      </c>
      <c r="B8" s="4" t="s">
        <v>54</v>
      </c>
      <c r="C8" s="54" t="s">
        <v>71</v>
      </c>
      <c r="D8" s="5"/>
    </row>
    <row r="9" spans="1:5" x14ac:dyDescent="0.25">
      <c r="A9" s="7"/>
      <c r="B9" s="9"/>
      <c r="D9" s="5"/>
    </row>
    <row r="10" spans="1:5" ht="30.6" customHeight="1" x14ac:dyDescent="0.25">
      <c r="A10" s="7">
        <v>3</v>
      </c>
      <c r="B10" s="4" t="s">
        <v>4</v>
      </c>
      <c r="C10" s="70" t="s">
        <v>90</v>
      </c>
      <c r="D10" s="71"/>
      <c r="E10" s="72"/>
    </row>
    <row r="11" spans="1:5" x14ac:dyDescent="0.25">
      <c r="A11" s="7"/>
      <c r="B11" s="9"/>
      <c r="D11" s="5"/>
    </row>
    <row r="12" spans="1:5" x14ac:dyDescent="0.25">
      <c r="A12" s="7">
        <v>4</v>
      </c>
      <c r="B12" s="4" t="s">
        <v>5</v>
      </c>
      <c r="C12" s="60" t="s">
        <v>79</v>
      </c>
      <c r="D12" s="5"/>
    </row>
    <row r="13" spans="1:5" ht="13.5" x14ac:dyDescent="0.25">
      <c r="A13" s="7"/>
      <c r="B13" s="73"/>
      <c r="C13" s="74"/>
      <c r="D13" s="5"/>
    </row>
    <row r="14" spans="1:5" ht="50.1" customHeight="1" x14ac:dyDescent="0.25">
      <c r="A14" s="7"/>
      <c r="B14" s="80" t="s">
        <v>91</v>
      </c>
      <c r="C14" s="81"/>
      <c r="D14" s="81"/>
      <c r="E14" s="81"/>
    </row>
    <row r="15" spans="1:5" ht="14.45" customHeight="1" x14ac:dyDescent="0.25">
      <c r="A15" s="7"/>
      <c r="B15" s="40"/>
      <c r="C15" s="41"/>
      <c r="D15" s="5"/>
    </row>
    <row r="16" spans="1:5" x14ac:dyDescent="0.25">
      <c r="A16" s="7"/>
      <c r="D16" s="5"/>
    </row>
    <row r="17" spans="1:14" ht="29.25" customHeight="1" x14ac:dyDescent="0.25">
      <c r="A17" s="7">
        <v>5</v>
      </c>
      <c r="B17" s="75" t="s">
        <v>42</v>
      </c>
      <c r="C17" s="76"/>
      <c r="D17" s="76"/>
      <c r="E17" s="77"/>
      <c r="F17" s="9"/>
      <c r="G17" s="9"/>
      <c r="H17" s="9"/>
      <c r="I17" s="9"/>
      <c r="J17" s="10"/>
      <c r="K17" s="10"/>
      <c r="L17" s="10"/>
      <c r="M17" s="10"/>
      <c r="N17" s="10"/>
    </row>
    <row r="18" spans="1:14" x14ac:dyDescent="0.25">
      <c r="A18" s="7"/>
      <c r="B18" s="42" t="s">
        <v>93</v>
      </c>
      <c r="C18" s="78">
        <v>0.12509999999999999</v>
      </c>
      <c r="D18" s="78"/>
      <c r="E18" s="78"/>
      <c r="F18" s="11"/>
      <c r="G18" s="10"/>
      <c r="H18" s="10"/>
      <c r="I18" s="10"/>
      <c r="J18" s="10"/>
      <c r="K18" s="10"/>
      <c r="L18" s="10"/>
      <c r="M18" s="10"/>
      <c r="N18" s="10"/>
    </row>
    <row r="19" spans="1:14" x14ac:dyDescent="0.25">
      <c r="A19" s="7"/>
      <c r="B19" s="42" t="s">
        <v>94</v>
      </c>
      <c r="C19" s="79">
        <v>5.7299999999999997E-2</v>
      </c>
      <c r="D19" s="66"/>
      <c r="E19" s="66"/>
      <c r="F19" s="11"/>
      <c r="G19" s="10"/>
      <c r="H19" s="10"/>
      <c r="I19" s="10"/>
      <c r="J19" s="10"/>
      <c r="K19" s="10"/>
      <c r="L19" s="10"/>
      <c r="M19" s="10"/>
      <c r="N19" s="10"/>
    </row>
    <row r="20" spans="1:14" x14ac:dyDescent="0.25">
      <c r="A20" s="7"/>
      <c r="B20" s="42" t="s">
        <v>99</v>
      </c>
      <c r="C20" s="66">
        <v>3.28</v>
      </c>
      <c r="D20" s="66"/>
      <c r="E20" s="66"/>
      <c r="F20" s="11"/>
      <c r="G20" s="10"/>
      <c r="H20" s="10"/>
      <c r="I20" s="10"/>
      <c r="J20" s="10"/>
      <c r="K20" s="10"/>
      <c r="L20" s="10"/>
      <c r="M20" s="10"/>
      <c r="N20" s="10"/>
    </row>
    <row r="21" spans="1:14" x14ac:dyDescent="0.25">
      <c r="A21" s="7"/>
      <c r="B21" s="43" t="s">
        <v>55</v>
      </c>
      <c r="C21" s="66" t="s">
        <v>7</v>
      </c>
      <c r="D21" s="66"/>
      <c r="E21" s="66"/>
      <c r="F21" s="11"/>
      <c r="G21" s="10"/>
      <c r="H21" s="10"/>
      <c r="I21" s="10"/>
      <c r="J21" s="10"/>
      <c r="K21" s="10"/>
      <c r="L21" s="10"/>
      <c r="M21" s="10"/>
      <c r="N21" s="10"/>
    </row>
    <row r="22" spans="1:14" ht="50.1" customHeight="1" x14ac:dyDescent="0.25">
      <c r="A22" s="7"/>
      <c r="B22" s="83" t="s">
        <v>95</v>
      </c>
      <c r="C22" s="83"/>
      <c r="D22" s="83"/>
      <c r="E22" s="83"/>
      <c r="F22" s="11"/>
      <c r="G22" s="10"/>
      <c r="H22" s="10"/>
      <c r="I22" s="10"/>
      <c r="J22" s="10"/>
      <c r="K22" s="10"/>
      <c r="L22" s="10"/>
      <c r="M22" s="10"/>
      <c r="N22" s="10"/>
    </row>
    <row r="23" spans="1:14" x14ac:dyDescent="0.25">
      <c r="A23" s="7"/>
      <c r="B23" s="11"/>
      <c r="C23" s="11"/>
      <c r="D23" s="11"/>
      <c r="E23" s="11"/>
      <c r="F23" s="11"/>
      <c r="G23" s="10"/>
      <c r="H23" s="10"/>
      <c r="I23" s="10"/>
      <c r="J23" s="10"/>
      <c r="K23" s="10"/>
      <c r="L23" s="10"/>
      <c r="M23" s="10"/>
      <c r="N23" s="10"/>
    </row>
    <row r="24" spans="1:14" ht="30.75" customHeight="1" x14ac:dyDescent="0.25">
      <c r="A24" s="7">
        <v>6</v>
      </c>
      <c r="B24" s="82" t="s">
        <v>43</v>
      </c>
      <c r="C24" s="82"/>
      <c r="D24" s="82"/>
      <c r="E24" s="82"/>
      <c r="F24" s="9"/>
      <c r="G24" s="9"/>
      <c r="H24" s="10"/>
      <c r="I24" s="9"/>
      <c r="J24" s="9"/>
    </row>
    <row r="25" spans="1:14" x14ac:dyDescent="0.25">
      <c r="A25" s="7"/>
      <c r="B25" s="84" t="s">
        <v>8</v>
      </c>
      <c r="C25" s="85"/>
      <c r="D25" s="85"/>
      <c r="E25" s="86"/>
      <c r="F25" s="11"/>
    </row>
    <row r="26" spans="1:14" ht="25.5" x14ac:dyDescent="0.25">
      <c r="A26" s="7"/>
      <c r="B26" s="12" t="s">
        <v>9</v>
      </c>
      <c r="C26" s="50" t="s">
        <v>58</v>
      </c>
      <c r="D26" s="50" t="s">
        <v>59</v>
      </c>
      <c r="E26" s="50" t="s">
        <v>60</v>
      </c>
      <c r="F26" s="11"/>
    </row>
    <row r="27" spans="1:14" ht="12.75" customHeight="1" x14ac:dyDescent="0.25">
      <c r="A27" s="7"/>
      <c r="B27" s="30" t="s">
        <v>10</v>
      </c>
      <c r="C27" s="30">
        <v>11511.11</v>
      </c>
      <c r="D27" s="90" t="s">
        <v>47</v>
      </c>
      <c r="E27" s="91" t="s">
        <v>7</v>
      </c>
      <c r="F27" s="25"/>
      <c r="G27" s="25"/>
    </row>
    <row r="28" spans="1:14" ht="12.75" customHeight="1" x14ac:dyDescent="0.25">
      <c r="A28" s="7"/>
      <c r="B28" s="30" t="s">
        <v>11</v>
      </c>
      <c r="C28" s="30">
        <v>2883.95</v>
      </c>
      <c r="D28" s="90"/>
      <c r="E28" s="91"/>
      <c r="F28" s="25"/>
      <c r="G28" s="25"/>
    </row>
    <row r="29" spans="1:14" ht="12.75" customHeight="1" x14ac:dyDescent="0.25">
      <c r="A29" s="7"/>
      <c r="B29" s="30" t="s">
        <v>12</v>
      </c>
      <c r="C29" s="30">
        <v>1664.12</v>
      </c>
      <c r="D29" s="90"/>
      <c r="E29" s="91"/>
      <c r="F29" s="25"/>
      <c r="G29" s="25"/>
    </row>
    <row r="30" spans="1:14" ht="12.75" customHeight="1" x14ac:dyDescent="0.25">
      <c r="A30" s="7"/>
      <c r="B30" s="30" t="s">
        <v>13</v>
      </c>
      <c r="C30" s="30">
        <v>18094.82</v>
      </c>
      <c r="D30" s="90"/>
      <c r="E30" s="91"/>
      <c r="F30" s="25"/>
      <c r="G30" s="25"/>
    </row>
    <row r="31" spans="1:14" x14ac:dyDescent="0.25">
      <c r="A31" s="7"/>
      <c r="B31" s="87" t="s">
        <v>72</v>
      </c>
      <c r="C31" s="88"/>
      <c r="D31" s="88"/>
      <c r="E31" s="89"/>
      <c r="F31" s="11"/>
    </row>
    <row r="32" spans="1:14" x14ac:dyDescent="0.25">
      <c r="A32" s="7"/>
      <c r="B32" s="10"/>
      <c r="C32" s="11"/>
      <c r="D32" s="11"/>
      <c r="E32" s="11"/>
      <c r="F32" s="11"/>
    </row>
    <row r="33" spans="1:10" ht="29.25" customHeight="1" x14ac:dyDescent="0.25">
      <c r="A33" s="7">
        <v>7</v>
      </c>
      <c r="B33" s="82" t="s">
        <v>14</v>
      </c>
      <c r="C33" s="82"/>
      <c r="D33" s="82"/>
      <c r="E33" s="82"/>
      <c r="F33" s="9"/>
      <c r="G33" s="9"/>
      <c r="H33" s="9"/>
      <c r="I33" s="9"/>
      <c r="J33" s="9"/>
    </row>
    <row r="34" spans="1:10" x14ac:dyDescent="0.25">
      <c r="A34" s="7"/>
      <c r="B34" s="30" t="s">
        <v>85</v>
      </c>
      <c r="C34" s="66" t="s">
        <v>92</v>
      </c>
      <c r="D34" s="66"/>
      <c r="E34" s="66"/>
      <c r="F34" s="10"/>
    </row>
    <row r="35" spans="1:10" x14ac:dyDescent="0.25">
      <c r="A35" s="7"/>
      <c r="B35" s="30" t="s">
        <v>100</v>
      </c>
      <c r="C35" s="66" t="s">
        <v>92</v>
      </c>
      <c r="D35" s="66"/>
      <c r="E35" s="66"/>
      <c r="F35" s="10"/>
    </row>
    <row r="36" spans="1:10" x14ac:dyDescent="0.25">
      <c r="A36" s="7"/>
      <c r="B36" s="30" t="s">
        <v>15</v>
      </c>
      <c r="C36" s="66" t="s">
        <v>7</v>
      </c>
      <c r="D36" s="66"/>
      <c r="E36" s="66"/>
      <c r="F36" s="10"/>
    </row>
    <row r="37" spans="1:10" x14ac:dyDescent="0.25">
      <c r="A37" s="7"/>
      <c r="B37" s="73" t="s">
        <v>48</v>
      </c>
      <c r="C37" s="73"/>
      <c r="D37" s="73"/>
      <c r="E37" s="73"/>
      <c r="F37" s="10"/>
    </row>
    <row r="38" spans="1:10" x14ac:dyDescent="0.25">
      <c r="A38" s="7"/>
      <c r="C38" s="10"/>
      <c r="D38" s="10"/>
      <c r="E38" s="10"/>
      <c r="F38" s="10"/>
    </row>
    <row r="39" spans="1:10" x14ac:dyDescent="0.25">
      <c r="A39" s="7"/>
      <c r="B39" s="11"/>
      <c r="C39" s="10"/>
      <c r="D39" s="10"/>
      <c r="E39" s="10"/>
      <c r="F39" s="10"/>
    </row>
    <row r="40" spans="1:10" ht="26.25" customHeight="1" x14ac:dyDescent="0.25">
      <c r="A40" s="7">
        <v>8</v>
      </c>
      <c r="B40" s="82" t="s">
        <v>44</v>
      </c>
      <c r="C40" s="82"/>
      <c r="D40" s="82"/>
      <c r="E40" s="82"/>
      <c r="F40" s="9"/>
      <c r="G40" s="9"/>
      <c r="H40" s="9"/>
      <c r="I40" s="9"/>
      <c r="J40" s="9"/>
    </row>
    <row r="41" spans="1:10" ht="55.15" customHeight="1" x14ac:dyDescent="0.25">
      <c r="A41" s="7"/>
      <c r="B41" s="30" t="s">
        <v>86</v>
      </c>
      <c r="C41" s="68" t="s">
        <v>83</v>
      </c>
      <c r="D41" s="68"/>
      <c r="E41" s="68"/>
      <c r="F41" s="10"/>
    </row>
    <row r="42" spans="1:10" ht="72.75" customHeight="1" x14ac:dyDescent="0.25">
      <c r="A42" s="7"/>
      <c r="B42" s="30" t="s">
        <v>100</v>
      </c>
      <c r="C42" s="91" t="s">
        <v>101</v>
      </c>
      <c r="D42" s="91"/>
      <c r="E42" s="91"/>
      <c r="F42" s="10"/>
    </row>
    <row r="43" spans="1:10" x14ac:dyDescent="0.25">
      <c r="A43" s="7"/>
      <c r="B43" s="30" t="s">
        <v>15</v>
      </c>
      <c r="C43" s="91" t="s">
        <v>7</v>
      </c>
      <c r="D43" s="91"/>
      <c r="E43" s="91"/>
      <c r="F43" s="10"/>
    </row>
    <row r="44" spans="1:10" x14ac:dyDescent="0.25">
      <c r="A44" s="3"/>
      <c r="D44" s="13"/>
      <c r="E44" s="10"/>
    </row>
    <row r="45" spans="1:10" ht="31.5" customHeight="1" x14ac:dyDescent="0.25">
      <c r="A45" s="14">
        <v>9</v>
      </c>
      <c r="B45" s="82" t="s">
        <v>41</v>
      </c>
      <c r="C45" s="82"/>
      <c r="D45" s="82"/>
      <c r="E45" s="82"/>
      <c r="F45" s="15"/>
      <c r="G45" s="9"/>
      <c r="H45" s="9"/>
      <c r="I45" s="9"/>
    </row>
    <row r="46" spans="1:10" x14ac:dyDescent="0.25">
      <c r="A46" s="14"/>
      <c r="B46" s="37" t="s">
        <v>38</v>
      </c>
      <c r="C46" s="38" t="s">
        <v>56</v>
      </c>
      <c r="D46" s="103" t="s">
        <v>37</v>
      </c>
      <c r="E46" s="103"/>
    </row>
    <row r="47" spans="1:10" ht="33.75" customHeight="1" x14ac:dyDescent="0.25">
      <c r="A47" s="16"/>
      <c r="B47" s="53" t="s">
        <v>69</v>
      </c>
      <c r="C47" s="53" t="s">
        <v>69</v>
      </c>
      <c r="D47" s="104" t="s">
        <v>69</v>
      </c>
      <c r="E47" s="104"/>
    </row>
    <row r="48" spans="1:10" ht="24.75" customHeight="1" x14ac:dyDescent="0.25">
      <c r="A48" s="39"/>
      <c r="B48" s="105"/>
      <c r="C48" s="105"/>
      <c r="D48" s="105"/>
      <c r="E48" s="105"/>
    </row>
    <row r="49" spans="1:14" x14ac:dyDescent="0.25">
      <c r="A49" s="17"/>
      <c r="B49" s="18"/>
      <c r="C49" s="13"/>
      <c r="D49" s="13"/>
      <c r="E49" s="13"/>
      <c r="F49" s="11"/>
      <c r="G49" s="11"/>
      <c r="H49" s="11"/>
      <c r="I49" s="11"/>
    </row>
    <row r="50" spans="1:14" ht="45" customHeight="1" x14ac:dyDescent="0.25">
      <c r="A50" s="14">
        <v>10</v>
      </c>
      <c r="B50" s="93" t="s">
        <v>46</v>
      </c>
      <c r="C50" s="94"/>
      <c r="D50" s="94"/>
      <c r="E50" s="94"/>
      <c r="F50" s="11"/>
      <c r="G50" s="11"/>
      <c r="H50" s="11"/>
    </row>
    <row r="51" spans="1:14" ht="34.5" customHeight="1" x14ac:dyDescent="0.25">
      <c r="A51" s="118"/>
      <c r="B51" s="95" t="s">
        <v>81</v>
      </c>
      <c r="C51" s="132" t="s">
        <v>87</v>
      </c>
      <c r="D51" s="133"/>
      <c r="E51" s="134"/>
      <c r="K51" s="2"/>
    </row>
    <row r="52" spans="1:14" ht="79.5" customHeight="1" x14ac:dyDescent="0.25">
      <c r="A52" s="119"/>
      <c r="B52" s="96"/>
      <c r="C52" s="135"/>
      <c r="D52" s="136"/>
      <c r="E52" s="137"/>
      <c r="K52" s="2"/>
    </row>
    <row r="53" spans="1:14" ht="129.75" customHeight="1" x14ac:dyDescent="0.25">
      <c r="A53" s="14"/>
      <c r="B53" s="19" t="s">
        <v>16</v>
      </c>
      <c r="C53" s="138" t="s">
        <v>98</v>
      </c>
      <c r="D53" s="139"/>
      <c r="E53" s="140"/>
    </row>
    <row r="54" spans="1:14" x14ac:dyDescent="0.25">
      <c r="A54" s="16"/>
      <c r="B54" s="20" t="s">
        <v>17</v>
      </c>
      <c r="C54" s="92" t="s">
        <v>53</v>
      </c>
      <c r="D54" s="92"/>
      <c r="E54" s="92"/>
      <c r="F54" s="21"/>
      <c r="K54" s="22"/>
    </row>
    <row r="55" spans="1:14" s="25" customFormat="1" ht="28.5" customHeight="1" x14ac:dyDescent="0.25">
      <c r="A55" s="23" t="s">
        <v>18</v>
      </c>
      <c r="B55" s="107" t="s">
        <v>88</v>
      </c>
      <c r="C55" s="108"/>
      <c r="D55" s="108"/>
      <c r="E55" s="108"/>
      <c r="F55" s="24"/>
      <c r="G55" s="24"/>
    </row>
    <row r="56" spans="1:14" x14ac:dyDescent="0.25">
      <c r="A56" s="26"/>
      <c r="B56" s="27"/>
      <c r="C56" s="28"/>
      <c r="D56" s="28"/>
      <c r="E56" s="28"/>
      <c r="F56" s="29"/>
      <c r="G56" s="21"/>
    </row>
    <row r="57" spans="1:14" ht="72" customHeight="1" x14ac:dyDescent="0.25">
      <c r="A57" s="7">
        <v>11</v>
      </c>
      <c r="B57" s="4" t="s">
        <v>19</v>
      </c>
      <c r="C57" s="109" t="s">
        <v>89</v>
      </c>
      <c r="D57" s="109"/>
      <c r="E57" s="109"/>
      <c r="F57" s="9"/>
      <c r="G57" s="9"/>
      <c r="H57" s="31"/>
      <c r="I57" s="9"/>
      <c r="J57" s="9"/>
    </row>
    <row r="58" spans="1:14" x14ac:dyDescent="0.25">
      <c r="A58" s="7"/>
      <c r="B58" s="11"/>
      <c r="C58" s="11"/>
      <c r="D58" s="11"/>
      <c r="E58" s="11"/>
      <c r="F58" s="11"/>
      <c r="G58" s="11"/>
      <c r="H58" s="32"/>
      <c r="I58" s="32"/>
      <c r="J58" s="11"/>
    </row>
    <row r="59" spans="1:14" x14ac:dyDescent="0.25">
      <c r="A59" s="7">
        <v>12</v>
      </c>
      <c r="B59" s="9" t="s">
        <v>20</v>
      </c>
      <c r="C59" s="9"/>
      <c r="D59" s="9"/>
      <c r="E59" s="9"/>
      <c r="F59" s="9"/>
      <c r="G59" s="9"/>
      <c r="H59" s="9"/>
      <c r="I59" s="9"/>
      <c r="J59" s="9"/>
      <c r="K59" s="9"/>
      <c r="L59" s="9"/>
      <c r="M59" s="9"/>
      <c r="N59" s="9"/>
    </row>
    <row r="60" spans="1:14" x14ac:dyDescent="0.25">
      <c r="A60" s="7"/>
      <c r="B60" s="9"/>
      <c r="C60" s="9"/>
      <c r="D60" s="9"/>
      <c r="E60" s="9"/>
      <c r="F60" s="9"/>
      <c r="G60" s="9"/>
      <c r="H60" s="9"/>
      <c r="I60" s="9"/>
      <c r="J60" s="9"/>
      <c r="K60" s="9"/>
      <c r="L60" s="9"/>
      <c r="M60" s="9"/>
      <c r="N60" s="9"/>
    </row>
    <row r="61" spans="1:14" x14ac:dyDescent="0.25">
      <c r="A61" s="7"/>
      <c r="B61" s="12" t="s">
        <v>21</v>
      </c>
      <c r="C61" s="58" t="s">
        <v>73</v>
      </c>
      <c r="D61" s="11"/>
      <c r="E61" s="11"/>
      <c r="F61" s="32"/>
      <c r="G61" s="32"/>
      <c r="H61" s="11"/>
      <c r="I61" s="11"/>
      <c r="J61" s="11"/>
      <c r="K61" s="11"/>
      <c r="L61" s="11"/>
      <c r="M61" s="11"/>
      <c r="N61" s="11"/>
    </row>
    <row r="62" spans="1:14" x14ac:dyDescent="0.25">
      <c r="A62" s="7"/>
      <c r="B62" s="11"/>
      <c r="C62" s="11"/>
      <c r="D62" s="11"/>
      <c r="E62" s="11"/>
      <c r="F62" s="11"/>
      <c r="G62" s="11"/>
      <c r="H62" s="11"/>
      <c r="I62" s="11"/>
      <c r="J62" s="11"/>
      <c r="K62" s="11"/>
      <c r="L62" s="11"/>
      <c r="M62" s="11"/>
      <c r="N62" s="11"/>
    </row>
    <row r="63" spans="1:14" ht="24.75" customHeight="1" x14ac:dyDescent="0.25">
      <c r="A63" s="7"/>
      <c r="B63" s="82" t="s">
        <v>22</v>
      </c>
      <c r="C63" s="110" t="s">
        <v>74</v>
      </c>
      <c r="D63" s="112" t="s">
        <v>80</v>
      </c>
      <c r="E63" s="127" t="s">
        <v>96</v>
      </c>
      <c r="F63" s="129" t="s">
        <v>66</v>
      </c>
      <c r="G63" s="130"/>
      <c r="H63" s="131"/>
      <c r="I63" s="146" t="s">
        <v>67</v>
      </c>
      <c r="J63" s="146"/>
      <c r="K63" s="146"/>
      <c r="L63" s="146" t="s">
        <v>68</v>
      </c>
      <c r="M63" s="146"/>
      <c r="N63" s="146"/>
    </row>
    <row r="64" spans="1:14" ht="38.25" x14ac:dyDescent="0.25">
      <c r="A64" s="3"/>
      <c r="B64" s="82"/>
      <c r="C64" s="111"/>
      <c r="D64" s="113"/>
      <c r="E64" s="128"/>
      <c r="F64" s="12" t="s">
        <v>45</v>
      </c>
      <c r="G64" s="12" t="s">
        <v>23</v>
      </c>
      <c r="H64" s="12" t="s">
        <v>24</v>
      </c>
      <c r="I64" s="12" t="s">
        <v>51</v>
      </c>
      <c r="J64" s="12" t="s">
        <v>23</v>
      </c>
      <c r="K64" s="12" t="s">
        <v>24</v>
      </c>
      <c r="L64" s="12" t="s">
        <v>51</v>
      </c>
      <c r="M64" s="12" t="s">
        <v>23</v>
      </c>
      <c r="N64" s="12" t="s">
        <v>24</v>
      </c>
    </row>
    <row r="65" spans="1:14" x14ac:dyDescent="0.25">
      <c r="A65" s="3"/>
      <c r="B65" s="12" t="s">
        <v>49</v>
      </c>
      <c r="C65" s="46">
        <v>450.85</v>
      </c>
      <c r="D65" s="46">
        <v>857.15</v>
      </c>
      <c r="E65" s="46">
        <v>358.1</v>
      </c>
      <c r="F65" s="46">
        <v>315.95</v>
      </c>
      <c r="G65" s="46">
        <v>954</v>
      </c>
      <c r="H65" s="46">
        <v>250.15</v>
      </c>
      <c r="I65" s="46">
        <v>363.95</v>
      </c>
      <c r="J65" s="46">
        <v>888</v>
      </c>
      <c r="K65" s="46">
        <v>280</v>
      </c>
      <c r="L65" s="46" t="s">
        <v>52</v>
      </c>
      <c r="M65" s="46" t="s">
        <v>52</v>
      </c>
      <c r="N65" s="46" t="s">
        <v>52</v>
      </c>
    </row>
    <row r="66" spans="1:14" ht="25.5" x14ac:dyDescent="0.25">
      <c r="A66" s="3"/>
      <c r="B66" s="12" t="s">
        <v>57</v>
      </c>
      <c r="C66" s="46">
        <v>24457.15</v>
      </c>
      <c r="D66" s="46">
        <v>23742.9</v>
      </c>
      <c r="E66" s="46">
        <v>22119.3</v>
      </c>
      <c r="F66" s="46">
        <v>23519.35</v>
      </c>
      <c r="G66" s="46">
        <v>26277.35</v>
      </c>
      <c r="H66" s="46">
        <v>21281.45</v>
      </c>
      <c r="I66" s="46">
        <v>22331.4</v>
      </c>
      <c r="J66" s="46">
        <v>26373.200000000001</v>
      </c>
      <c r="K66" s="46">
        <v>21743.65</v>
      </c>
      <c r="L66" s="46" t="s">
        <v>52</v>
      </c>
      <c r="M66" s="46" t="s">
        <v>52</v>
      </c>
      <c r="N66" s="46" t="s">
        <v>52</v>
      </c>
    </row>
    <row r="67" spans="1:14" x14ac:dyDescent="0.25">
      <c r="A67" s="3"/>
      <c r="B67" s="97" t="s">
        <v>84</v>
      </c>
      <c r="C67" s="98"/>
      <c r="D67" s="97"/>
      <c r="E67" s="97"/>
      <c r="F67" s="97"/>
      <c r="G67" s="97"/>
      <c r="H67" s="97"/>
      <c r="I67" s="97"/>
      <c r="J67" s="97"/>
      <c r="K67" s="97"/>
      <c r="L67" s="97"/>
      <c r="M67" s="97"/>
      <c r="N67" s="97"/>
    </row>
    <row r="68" spans="1:14" ht="13.5" x14ac:dyDescent="0.25">
      <c r="A68" s="3"/>
      <c r="B68" s="114" t="s">
        <v>50</v>
      </c>
      <c r="C68" s="114"/>
      <c r="D68" s="114"/>
      <c r="E68" s="114"/>
      <c r="F68" s="114"/>
      <c r="G68" s="114"/>
      <c r="H68" s="114"/>
      <c r="I68" s="114"/>
      <c r="J68" s="114"/>
      <c r="K68" s="114"/>
      <c r="L68" s="114"/>
      <c r="M68" s="114"/>
      <c r="N68" s="114"/>
    </row>
    <row r="69" spans="1:14" x14ac:dyDescent="0.25">
      <c r="A69" s="3"/>
      <c r="B69" s="97" t="s">
        <v>25</v>
      </c>
      <c r="C69" s="97"/>
      <c r="D69" s="97"/>
      <c r="E69" s="97"/>
      <c r="F69" s="97"/>
      <c r="G69" s="97"/>
      <c r="H69" s="97"/>
      <c r="I69" s="97"/>
      <c r="J69" s="97"/>
      <c r="K69" s="97"/>
      <c r="L69" s="97"/>
      <c r="M69" s="97"/>
      <c r="N69" s="97"/>
    </row>
    <row r="70" spans="1:14" s="2" customFormat="1" x14ac:dyDescent="0.25">
      <c r="B70" s="97" t="s">
        <v>26</v>
      </c>
      <c r="C70" s="97"/>
      <c r="D70" s="97"/>
      <c r="E70" s="97"/>
      <c r="F70" s="97"/>
      <c r="G70" s="97"/>
      <c r="H70" s="97"/>
      <c r="I70" s="97"/>
      <c r="J70" s="97"/>
      <c r="K70" s="97"/>
      <c r="L70" s="97"/>
      <c r="M70" s="97"/>
      <c r="N70" s="97"/>
    </row>
    <row r="71" spans="1:14" s="2" customFormat="1" ht="11.25" customHeight="1" x14ac:dyDescent="0.25">
      <c r="B71" s="100"/>
      <c r="C71" s="101"/>
      <c r="D71" s="101"/>
      <c r="E71" s="101"/>
      <c r="F71" s="101"/>
      <c r="G71" s="101"/>
      <c r="H71" s="101"/>
      <c r="I71" s="101"/>
      <c r="J71" s="101"/>
      <c r="K71" s="101"/>
      <c r="L71" s="101"/>
      <c r="M71" s="101"/>
      <c r="N71" s="102"/>
    </row>
    <row r="72" spans="1:14" x14ac:dyDescent="0.25">
      <c r="A72" s="3"/>
      <c r="B72" s="97" t="s">
        <v>97</v>
      </c>
      <c r="C72" s="97"/>
      <c r="D72" s="97"/>
      <c r="E72" s="97"/>
      <c r="F72" s="97"/>
      <c r="G72" s="97"/>
      <c r="H72" s="97"/>
      <c r="I72" s="97"/>
      <c r="J72" s="97"/>
      <c r="K72" s="97"/>
      <c r="L72" s="97"/>
      <c r="M72" s="97"/>
      <c r="N72" s="97"/>
    </row>
    <row r="73" spans="1:14" ht="32.25" customHeight="1" x14ac:dyDescent="0.25">
      <c r="A73" s="3"/>
      <c r="B73" s="97" t="s">
        <v>65</v>
      </c>
      <c r="C73" s="97"/>
      <c r="D73" s="97"/>
      <c r="E73" s="97"/>
      <c r="F73" s="97"/>
      <c r="G73" s="97"/>
      <c r="H73" s="97"/>
      <c r="I73" s="97"/>
      <c r="J73" s="97"/>
      <c r="K73" s="97"/>
      <c r="L73" s="97"/>
      <c r="M73" s="97"/>
      <c r="N73" s="97"/>
    </row>
    <row r="74" spans="1:14" x14ac:dyDescent="0.25">
      <c r="A74" s="3"/>
      <c r="B74" s="33"/>
      <c r="C74" s="33"/>
      <c r="D74" s="33"/>
      <c r="E74" s="33"/>
      <c r="F74" s="33"/>
      <c r="G74" s="10"/>
      <c r="H74" s="10"/>
      <c r="I74" s="10"/>
      <c r="J74" s="10"/>
      <c r="K74" s="10"/>
      <c r="L74" s="10"/>
      <c r="M74" s="10"/>
      <c r="N74" s="10"/>
    </row>
    <row r="75" spans="1:14" ht="35.25" customHeight="1" x14ac:dyDescent="0.25">
      <c r="A75" s="7">
        <v>13</v>
      </c>
      <c r="B75" s="144" t="s">
        <v>27</v>
      </c>
      <c r="C75" s="145"/>
      <c r="D75" s="145"/>
      <c r="E75" s="145"/>
      <c r="F75" s="145"/>
      <c r="G75" s="93"/>
      <c r="H75" s="9"/>
      <c r="I75" s="9"/>
      <c r="J75" s="9"/>
      <c r="K75" s="9"/>
      <c r="L75" s="9"/>
      <c r="M75" s="9"/>
      <c r="N75" s="9"/>
    </row>
    <row r="76" spans="1:14" x14ac:dyDescent="0.25">
      <c r="A76" s="7"/>
      <c r="C76" s="11"/>
      <c r="D76" s="11"/>
      <c r="E76" s="11"/>
      <c r="F76" s="11"/>
      <c r="G76" s="11"/>
      <c r="H76" s="11"/>
      <c r="I76" s="11"/>
      <c r="J76" s="11"/>
      <c r="K76" s="11"/>
      <c r="L76" s="11"/>
      <c r="M76" s="11"/>
      <c r="N76" s="11"/>
    </row>
    <row r="77" spans="1:14" ht="38.25" x14ac:dyDescent="0.25">
      <c r="A77" s="3"/>
      <c r="B77" s="51" t="s">
        <v>28</v>
      </c>
      <c r="C77" s="52" t="s">
        <v>29</v>
      </c>
      <c r="D77" s="52" t="s">
        <v>40</v>
      </c>
      <c r="E77" s="52" t="s">
        <v>61</v>
      </c>
      <c r="F77" s="50" t="s">
        <v>62</v>
      </c>
      <c r="G77" s="52" t="s">
        <v>63</v>
      </c>
      <c r="H77" s="8"/>
      <c r="I77" s="8"/>
      <c r="J77" s="8"/>
      <c r="K77" s="8"/>
      <c r="L77" s="10"/>
      <c r="M77" s="10"/>
      <c r="N77" s="10"/>
    </row>
    <row r="78" spans="1:14" x14ac:dyDescent="0.25">
      <c r="A78" s="3"/>
      <c r="B78" s="106" t="s">
        <v>30</v>
      </c>
      <c r="C78" s="35" t="s">
        <v>75</v>
      </c>
      <c r="D78" s="46">
        <v>15.85</v>
      </c>
      <c r="E78" s="46">
        <v>21.07</v>
      </c>
      <c r="F78" s="46">
        <v>10.92</v>
      </c>
      <c r="G78" s="46" t="s">
        <v>52</v>
      </c>
      <c r="L78" s="34"/>
      <c r="M78" s="34"/>
      <c r="N78" s="34"/>
    </row>
    <row r="79" spans="1:14" x14ac:dyDescent="0.25">
      <c r="A79" s="3"/>
      <c r="B79" s="106"/>
      <c r="C79" s="35" t="s">
        <v>31</v>
      </c>
      <c r="D79" s="46"/>
      <c r="E79" s="46"/>
      <c r="F79" s="46"/>
      <c r="G79" s="46"/>
      <c r="L79" s="34"/>
      <c r="M79" s="34"/>
      <c r="N79" s="34"/>
    </row>
    <row r="80" spans="1:14" ht="25.5" x14ac:dyDescent="0.25">
      <c r="A80" s="3"/>
      <c r="B80" s="106"/>
      <c r="C80" s="1" t="s">
        <v>76</v>
      </c>
      <c r="D80" s="47">
        <v>8.77</v>
      </c>
      <c r="E80" s="47">
        <v>16.420000000000002</v>
      </c>
      <c r="F80" s="46">
        <v>10.93</v>
      </c>
      <c r="G80" s="46" t="s">
        <v>52</v>
      </c>
      <c r="L80" s="34"/>
      <c r="M80" s="34"/>
      <c r="N80" s="34"/>
    </row>
    <row r="81" spans="1:14" x14ac:dyDescent="0.25">
      <c r="A81" s="3"/>
      <c r="B81" s="106"/>
      <c r="C81" s="35" t="s">
        <v>32</v>
      </c>
      <c r="D81" s="55">
        <f>+AVERAGE(D80:D80)</f>
        <v>8.77</v>
      </c>
      <c r="E81" s="55">
        <f>+AVERAGE(E80:E80)</f>
        <v>16.420000000000002</v>
      </c>
      <c r="F81" s="46">
        <v>10.93</v>
      </c>
      <c r="G81" s="57" t="s">
        <v>52</v>
      </c>
      <c r="I81" s="44"/>
      <c r="L81" s="34"/>
      <c r="M81" s="34"/>
      <c r="N81" s="34"/>
    </row>
    <row r="82" spans="1:14" ht="19.5" x14ac:dyDescent="0.55000000000000004">
      <c r="A82" s="3"/>
      <c r="B82" s="106" t="s">
        <v>33</v>
      </c>
      <c r="C82" s="35" t="s">
        <v>75</v>
      </c>
      <c r="D82" s="47">
        <v>14.26</v>
      </c>
      <c r="E82" s="46">
        <f>F65/E78</f>
        <v>14.995253915519696</v>
      </c>
      <c r="F82" s="46">
        <f>363.95/F78</f>
        <v>33.328754578754577</v>
      </c>
      <c r="G82" s="46" t="s">
        <v>52</v>
      </c>
      <c r="H82" s="147"/>
      <c r="I82" s="44"/>
      <c r="L82" s="34"/>
      <c r="M82" s="34"/>
      <c r="N82" s="34"/>
    </row>
    <row r="83" spans="1:14" x14ac:dyDescent="0.25">
      <c r="A83" s="3"/>
      <c r="B83" s="106"/>
      <c r="C83" s="35" t="s">
        <v>31</v>
      </c>
      <c r="D83" s="47"/>
      <c r="E83" s="47"/>
      <c r="F83" s="47"/>
      <c r="G83" s="47"/>
      <c r="I83" s="44"/>
      <c r="L83" s="34"/>
      <c r="M83" s="34"/>
      <c r="N83" s="34"/>
    </row>
    <row r="84" spans="1:14" ht="25.5" x14ac:dyDescent="0.25">
      <c r="A84" s="3"/>
      <c r="B84" s="106"/>
      <c r="C84" s="1" t="s">
        <v>76</v>
      </c>
      <c r="D84" s="47">
        <v>116.89</v>
      </c>
      <c r="E84" s="47">
        <v>58.34</v>
      </c>
      <c r="F84" s="46">
        <f>595.65/F80</f>
        <v>54.496797804208597</v>
      </c>
      <c r="G84" s="46" t="s">
        <v>52</v>
      </c>
      <c r="I84" s="44"/>
      <c r="L84" s="34"/>
      <c r="M84" s="34"/>
      <c r="N84" s="34"/>
    </row>
    <row r="85" spans="1:14" ht="16.5" customHeight="1" x14ac:dyDescent="0.25">
      <c r="A85" s="3"/>
      <c r="B85" s="106"/>
      <c r="C85" s="35" t="s">
        <v>32</v>
      </c>
      <c r="D85" s="61">
        <f>AVERAGE(D84:D84)</f>
        <v>116.89</v>
      </c>
      <c r="E85" s="57">
        <f>E84</f>
        <v>58.34</v>
      </c>
      <c r="F85" s="46">
        <f>595.65/F81</f>
        <v>54.496797804208597</v>
      </c>
      <c r="G85" s="57" t="s">
        <v>52</v>
      </c>
      <c r="L85" s="34"/>
      <c r="M85" s="34"/>
      <c r="N85" s="34"/>
    </row>
    <row r="86" spans="1:14" x14ac:dyDescent="0.25">
      <c r="A86" s="3"/>
      <c r="B86" s="106" t="s">
        <v>39</v>
      </c>
      <c r="C86" s="35" t="s">
        <v>75</v>
      </c>
      <c r="D86" s="63">
        <v>0.16059999999999999</v>
      </c>
      <c r="E86" s="63">
        <v>0.1459</v>
      </c>
      <c r="F86" s="46">
        <f>1832.96/(1696.84+21950.93)*100</f>
        <v>7.751090271936846</v>
      </c>
      <c r="G86" s="46" t="s">
        <v>52</v>
      </c>
      <c r="L86" s="34"/>
      <c r="M86" s="34"/>
      <c r="N86" s="34"/>
    </row>
    <row r="87" spans="1:14" x14ac:dyDescent="0.25">
      <c r="A87" s="3"/>
      <c r="B87" s="106"/>
      <c r="C87" s="35" t="s">
        <v>31</v>
      </c>
      <c r="D87" s="48"/>
      <c r="E87" s="49"/>
      <c r="F87" s="49"/>
      <c r="G87" s="46"/>
      <c r="L87" s="34"/>
      <c r="M87" s="34"/>
      <c r="N87" s="34"/>
    </row>
    <row r="88" spans="1:14" ht="25.5" x14ac:dyDescent="0.25">
      <c r="A88" s="3"/>
      <c r="B88" s="106"/>
      <c r="C88" s="1" t="s">
        <v>76</v>
      </c>
      <c r="D88" s="48">
        <v>8.2900000000000001E-2</v>
      </c>
      <c r="E88" s="48">
        <v>0.1011</v>
      </c>
      <c r="F88" s="46">
        <f>8946/(4029+64332)*100</f>
        <v>13.086408917365164</v>
      </c>
      <c r="G88" s="46" t="s">
        <v>52</v>
      </c>
      <c r="L88" s="34"/>
      <c r="M88" s="34"/>
      <c r="N88" s="34"/>
    </row>
    <row r="89" spans="1:14" x14ac:dyDescent="0.25">
      <c r="A89" s="3"/>
      <c r="B89" s="106"/>
      <c r="C89" s="35" t="s">
        <v>32</v>
      </c>
      <c r="D89" s="56">
        <f>AVERAGE(D88:D88)</f>
        <v>8.2900000000000001E-2</v>
      </c>
      <c r="E89" s="56">
        <f>AVERAGE(E88:E88)</f>
        <v>0.1011</v>
      </c>
      <c r="F89" s="46">
        <f>8946/(4029+64332)*100</f>
        <v>13.086408917365164</v>
      </c>
      <c r="G89" s="57" t="s">
        <v>52</v>
      </c>
      <c r="J89" s="25"/>
      <c r="K89" s="25"/>
      <c r="L89" s="34"/>
      <c r="M89" s="34"/>
      <c r="N89" s="34"/>
    </row>
    <row r="90" spans="1:14" x14ac:dyDescent="0.25">
      <c r="A90" s="3"/>
      <c r="B90" s="99" t="s">
        <v>34</v>
      </c>
      <c r="C90" s="35" t="s">
        <v>75</v>
      </c>
      <c r="D90" s="47">
        <v>62.38</v>
      </c>
      <c r="E90" s="46">
        <v>118.94</v>
      </c>
      <c r="F90" s="46">
        <f>(1696.84+21950.93)/169.68</f>
        <v>139.36686704384724</v>
      </c>
      <c r="G90" s="46" t="s">
        <v>52</v>
      </c>
      <c r="J90" s="25"/>
      <c r="K90" s="45"/>
      <c r="L90" s="34"/>
      <c r="M90" s="34"/>
      <c r="N90" s="34"/>
    </row>
    <row r="91" spans="1:14" x14ac:dyDescent="0.25">
      <c r="A91" s="3"/>
      <c r="B91" s="99"/>
      <c r="C91" s="35" t="s">
        <v>31</v>
      </c>
      <c r="D91" s="47"/>
      <c r="E91" s="46"/>
      <c r="F91" s="46"/>
      <c r="G91" s="46"/>
      <c r="J91" s="25"/>
      <c r="K91" s="45"/>
      <c r="L91" s="34"/>
      <c r="M91" s="34"/>
      <c r="N91" s="34"/>
    </row>
    <row r="92" spans="1:14" ht="25.5" x14ac:dyDescent="0.25">
      <c r="A92" s="3"/>
      <c r="B92" s="99"/>
      <c r="C92" s="1" t="s">
        <v>76</v>
      </c>
      <c r="D92" s="47">
        <v>105.87</v>
      </c>
      <c r="E92" s="46">
        <v>159.71259683873399</v>
      </c>
      <c r="F92" s="46">
        <f>(4029+64332)/805.8</f>
        <v>84.836187639612817</v>
      </c>
      <c r="G92" s="46" t="s">
        <v>52</v>
      </c>
      <c r="J92" s="25"/>
      <c r="K92" s="45"/>
      <c r="L92" s="34"/>
      <c r="M92" s="34"/>
      <c r="N92" s="34"/>
    </row>
    <row r="93" spans="1:14" x14ac:dyDescent="0.25">
      <c r="A93" s="3"/>
      <c r="B93" s="99"/>
      <c r="C93" s="35" t="s">
        <v>32</v>
      </c>
      <c r="D93" s="62">
        <f>AVERAGE(D92:D92)</f>
        <v>105.87</v>
      </c>
      <c r="E93" s="57">
        <f>AVERAGE(E92:E92)</f>
        <v>159.71259683873399</v>
      </c>
      <c r="F93" s="46">
        <f>(4029+64332)/805.8</f>
        <v>84.836187639612817</v>
      </c>
      <c r="G93" s="57" t="s">
        <v>52</v>
      </c>
      <c r="J93" s="25"/>
      <c r="K93" s="25"/>
      <c r="L93" s="34"/>
      <c r="M93" s="34"/>
      <c r="N93" s="34"/>
    </row>
    <row r="94" spans="1:14" ht="31.15" customHeight="1" x14ac:dyDescent="0.25">
      <c r="A94" s="3"/>
      <c r="B94" s="120" t="s">
        <v>77</v>
      </c>
      <c r="C94" s="121"/>
      <c r="D94" s="121"/>
      <c r="E94" s="121"/>
      <c r="F94" s="121"/>
      <c r="G94" s="122"/>
      <c r="H94" s="34"/>
      <c r="I94" s="34"/>
      <c r="J94" s="34"/>
      <c r="K94" s="34"/>
      <c r="L94" s="34"/>
      <c r="M94" s="34"/>
      <c r="N94" s="34"/>
    </row>
    <row r="95" spans="1:14" ht="35.450000000000003" customHeight="1" x14ac:dyDescent="0.25">
      <c r="A95" s="3"/>
      <c r="B95" s="123" t="s">
        <v>82</v>
      </c>
      <c r="C95" s="124"/>
      <c r="D95" s="124"/>
      <c r="E95" s="124"/>
      <c r="F95" s="124"/>
      <c r="G95" s="125"/>
      <c r="H95" s="34"/>
      <c r="I95" s="34"/>
      <c r="J95" s="34"/>
      <c r="K95" s="34"/>
      <c r="L95" s="34"/>
      <c r="M95" s="34"/>
      <c r="N95" s="34"/>
    </row>
    <row r="96" spans="1:14" x14ac:dyDescent="0.25">
      <c r="C96" s="126"/>
      <c r="D96" s="126"/>
      <c r="E96" s="126"/>
      <c r="F96" s="126"/>
      <c r="G96" s="126"/>
      <c r="H96" s="34"/>
      <c r="I96" s="34"/>
    </row>
    <row r="97" spans="1:7" x14ac:dyDescent="0.25">
      <c r="A97" s="7">
        <v>14</v>
      </c>
      <c r="B97" s="64" t="s">
        <v>35</v>
      </c>
      <c r="C97" s="141" t="s">
        <v>6</v>
      </c>
      <c r="D97" s="142"/>
      <c r="E97" s="142"/>
      <c r="F97" s="142"/>
      <c r="G97" s="143"/>
    </row>
    <row r="98" spans="1:7" x14ac:dyDescent="0.25">
      <c r="A98" s="13"/>
      <c r="C98" s="36"/>
      <c r="D98" s="36" t="s">
        <v>36</v>
      </c>
      <c r="E98" s="36"/>
      <c r="F98" s="36"/>
      <c r="G98" s="36"/>
    </row>
    <row r="99" spans="1:7" ht="13.5" customHeight="1" x14ac:dyDescent="0.25">
      <c r="B99" s="115" t="s">
        <v>78</v>
      </c>
      <c r="C99" s="116"/>
      <c r="D99" s="116"/>
      <c r="E99" s="116"/>
      <c r="F99" s="116"/>
      <c r="G99" s="117"/>
    </row>
  </sheetData>
  <mergeCells count="62">
    <mergeCell ref="B99:G99"/>
    <mergeCell ref="A51:A52"/>
    <mergeCell ref="B94:G94"/>
    <mergeCell ref="B95:G95"/>
    <mergeCell ref="C96:G96"/>
    <mergeCell ref="E63:E64"/>
    <mergeCell ref="F63:H63"/>
    <mergeCell ref="C51:E52"/>
    <mergeCell ref="C53:E53"/>
    <mergeCell ref="C97:G97"/>
    <mergeCell ref="B70:N70"/>
    <mergeCell ref="B72:N72"/>
    <mergeCell ref="B73:N73"/>
    <mergeCell ref="B75:G75"/>
    <mergeCell ref="I63:K63"/>
    <mergeCell ref="L63:N63"/>
    <mergeCell ref="B67:N67"/>
    <mergeCell ref="B90:B93"/>
    <mergeCell ref="B71:N71"/>
    <mergeCell ref="D46:E46"/>
    <mergeCell ref="D47:E47"/>
    <mergeCell ref="B48:E48"/>
    <mergeCell ref="B86:B89"/>
    <mergeCell ref="B78:B81"/>
    <mergeCell ref="B82:B85"/>
    <mergeCell ref="B69:N69"/>
    <mergeCell ref="B55:E55"/>
    <mergeCell ref="C57:E57"/>
    <mergeCell ref="B63:B64"/>
    <mergeCell ref="C63:C64"/>
    <mergeCell ref="D63:D64"/>
    <mergeCell ref="B68:N68"/>
    <mergeCell ref="C54:E54"/>
    <mergeCell ref="B50:E50"/>
    <mergeCell ref="B51:B52"/>
    <mergeCell ref="B45:E45"/>
    <mergeCell ref="C36:E36"/>
    <mergeCell ref="C41:E41"/>
    <mergeCell ref="C42:E42"/>
    <mergeCell ref="C43:E43"/>
    <mergeCell ref="C21:E21"/>
    <mergeCell ref="B22:E22"/>
    <mergeCell ref="B24:E24"/>
    <mergeCell ref="B25:E25"/>
    <mergeCell ref="B31:E31"/>
    <mergeCell ref="D27:D30"/>
    <mergeCell ref="E27:E30"/>
    <mergeCell ref="B33:E33"/>
    <mergeCell ref="C34:E34"/>
    <mergeCell ref="C35:E35"/>
    <mergeCell ref="B37:E37"/>
    <mergeCell ref="B40:E40"/>
    <mergeCell ref="C20:E20"/>
    <mergeCell ref="A1:B1"/>
    <mergeCell ref="C5:E5"/>
    <mergeCell ref="B6:D6"/>
    <mergeCell ref="C10:E10"/>
    <mergeCell ref="B13:C13"/>
    <mergeCell ref="B17:E17"/>
    <mergeCell ref="C18:E18"/>
    <mergeCell ref="C19:E19"/>
    <mergeCell ref="B14:E14"/>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0E2AE-6EF2-47C4-A338-72F49D297374}">
  <dimension ref="A1:C1"/>
  <sheetViews>
    <sheetView workbookViewId="0">
      <selection activeCell="B1" sqref="B1"/>
    </sheetView>
  </sheetViews>
  <sheetFormatPr defaultRowHeight="15" x14ac:dyDescent="0.25"/>
  <cols>
    <col min="1" max="3" width="10.42578125" bestFit="1" customWidth="1"/>
  </cols>
  <sheetData>
    <row r="1" spans="1:3" x14ac:dyDescent="0.25">
      <c r="A1" s="65">
        <v>45629</v>
      </c>
      <c r="B1" s="65">
        <f>A1+29</f>
        <v>45658</v>
      </c>
      <c r="C1" s="65">
        <f>A1+89</f>
        <v>45718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H25" sqref="H25"/>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C2C ADVANCED SYSTEMS</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2026-08-10T09:28:06Z</dcterms:modified>
</cp:coreProperties>
</file>